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06\2020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SALIDA BVISTA" sheetId="4690" state="hidden" r:id="rId5"/>
    <sheet name="DIRECCIONALIDAD" sheetId="4691" r:id="rId6"/>
    <sheet name="DIAGRAMA DE VOL" sheetId="4688" r:id="rId7"/>
  </sheets>
  <externalReferences>
    <externalReference r:id="rId8"/>
  </externalReference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  <definedName name="_xlnm.Print_Area" localSheetId="4">'SALIDA BVISTA'!$A$1:$U$58</definedName>
  </definedNames>
  <calcPr calcId="152511"/>
</workbook>
</file>

<file path=xl/calcChain.xml><?xml version="1.0" encoding="utf-8"?>
<calcChain xmlns="http://schemas.openxmlformats.org/spreadsheetml/2006/main">
  <c r="F36" i="4691" l="1"/>
  <c r="G36" i="4691"/>
  <c r="H36" i="4691"/>
  <c r="E36" i="4691"/>
  <c r="F33" i="4691"/>
  <c r="G33" i="4691"/>
  <c r="H33" i="4691"/>
  <c r="E33" i="4691"/>
  <c r="F30" i="4691"/>
  <c r="G30" i="4691"/>
  <c r="H30" i="4691"/>
  <c r="E30" i="4691"/>
  <c r="I10" i="4691" l="1"/>
  <c r="I11" i="4691"/>
  <c r="I12" i="4691"/>
  <c r="I13" i="4691"/>
  <c r="I14" i="4691"/>
  <c r="I15" i="4691"/>
  <c r="I16" i="4691"/>
  <c r="I17" i="4691"/>
  <c r="I18" i="4691"/>
  <c r="D22" i="4688" l="1"/>
  <c r="Z15" i="4688"/>
  <c r="P15" i="4688"/>
  <c r="I45" i="4691"/>
  <c r="I44" i="4691"/>
  <c r="I43" i="4691"/>
  <c r="I42" i="4691"/>
  <c r="I41" i="4691"/>
  <c r="I40" i="4691"/>
  <c r="I39" i="4691"/>
  <c r="I38" i="4691"/>
  <c r="I37" i="4691"/>
  <c r="I36" i="4691"/>
  <c r="I35" i="4691"/>
  <c r="J35" i="4691" s="1"/>
  <c r="AK22" i="4688" s="1"/>
  <c r="I34" i="4691"/>
  <c r="J34" i="4691" s="1"/>
  <c r="AF22" i="4688" s="1"/>
  <c r="I33" i="4691"/>
  <c r="I32" i="4691"/>
  <c r="I31" i="4691"/>
  <c r="I30" i="4691"/>
  <c r="I29" i="4691"/>
  <c r="J29" i="4691" s="1"/>
  <c r="G22" i="4688" s="1"/>
  <c r="I28" i="4691"/>
  <c r="J28" i="4691" s="1"/>
  <c r="I27" i="4691"/>
  <c r="J27" i="4691" s="1"/>
  <c r="I26" i="4691"/>
  <c r="J26" i="4691" s="1"/>
  <c r="I25" i="4691"/>
  <c r="J25" i="4691" s="1"/>
  <c r="I24" i="4691"/>
  <c r="J24" i="4691" s="1"/>
  <c r="I23" i="4691"/>
  <c r="J23" i="4691" s="1"/>
  <c r="I22" i="4691"/>
  <c r="J22" i="4691" s="1"/>
  <c r="I21" i="4691"/>
  <c r="J21" i="4691" s="1"/>
  <c r="I20" i="4691"/>
  <c r="J20" i="4691" s="1"/>
  <c r="I19" i="4691"/>
  <c r="J19" i="4691" s="1"/>
  <c r="J16" i="4691"/>
  <c r="AF15" i="4688" s="1"/>
  <c r="J13" i="4691"/>
  <c r="J10" i="4691"/>
  <c r="D15" i="4688" s="1"/>
  <c r="I5" i="4691"/>
  <c r="C5" i="4691"/>
  <c r="J40" i="4691" l="1"/>
  <c r="P26" i="4688" s="1"/>
  <c r="J14" i="4691"/>
  <c r="U15" i="4688" s="1"/>
  <c r="J30" i="4691"/>
  <c r="J22" i="4688" s="1"/>
  <c r="J36" i="4691"/>
  <c r="AO22" i="4688" s="1"/>
  <c r="J42" i="4691"/>
  <c r="Z26" i="4688" s="1"/>
  <c r="J31" i="4691"/>
  <c r="P22" i="4688" s="1"/>
  <c r="J33" i="4691"/>
  <c r="Z22" i="4688" s="1"/>
  <c r="J39" i="4691"/>
  <c r="J26" i="4688" s="1"/>
  <c r="J41" i="4691"/>
  <c r="U26" i="4688" s="1"/>
  <c r="J43" i="4691"/>
  <c r="AF26" i="4688" s="1"/>
  <c r="J45" i="4691"/>
  <c r="AO26" i="4688" s="1"/>
  <c r="J44" i="4691"/>
  <c r="AK26" i="4688" s="1"/>
  <c r="J38" i="4691"/>
  <c r="G26" i="4688" s="1"/>
  <c r="J37" i="4691"/>
  <c r="D26" i="4688" s="1"/>
  <c r="J12" i="4691"/>
  <c r="J15" i="4688" s="1"/>
  <c r="J18" i="4691"/>
  <c r="AO15" i="4688" s="1"/>
  <c r="J11" i="4691"/>
  <c r="G15" i="4688" s="1"/>
  <c r="J15" i="4691"/>
  <c r="J17" i="4691"/>
  <c r="AK15" i="4688" s="1"/>
  <c r="J32" i="4691"/>
  <c r="U22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0" i="4688" s="1"/>
  <c r="M20" i="4686"/>
  <c r="Z20" i="4688" s="1"/>
  <c r="M21" i="4686"/>
  <c r="AA20" i="4688" s="1"/>
  <c r="M22" i="4686"/>
  <c r="AB20" i="4688" s="1"/>
  <c r="M18" i="4686"/>
  <c r="X20" i="4688" s="1"/>
  <c r="M17" i="4686"/>
  <c r="W20" i="4688" s="1"/>
  <c r="M16" i="4686"/>
  <c r="V20" i="4688" s="1"/>
  <c r="E4" i="4686"/>
  <c r="D5" i="4686"/>
  <c r="L5" i="4686"/>
  <c r="T21" i="4686"/>
  <c r="AO20" i="4688" s="1"/>
  <c r="T20" i="4686"/>
  <c r="AN20" i="4688" s="1"/>
  <c r="T19" i="4686"/>
  <c r="AM20" i="4688" s="1"/>
  <c r="T18" i="4686"/>
  <c r="AL20" i="4688" s="1"/>
  <c r="T17" i="4686"/>
  <c r="AK20" i="4688" s="1"/>
  <c r="T16" i="4686"/>
  <c r="AJ20" i="4688" s="1"/>
  <c r="T15" i="4686"/>
  <c r="AI20" i="4688" s="1"/>
  <c r="T14" i="4686"/>
  <c r="AH20" i="4688" s="1"/>
  <c r="T13" i="4686"/>
  <c r="AG20" i="4688" s="1"/>
  <c r="T12" i="4686"/>
  <c r="AF20" i="4688" s="1"/>
  <c r="T11" i="4686"/>
  <c r="AE20" i="4688" s="1"/>
  <c r="T10" i="4686"/>
  <c r="AD20" i="4688" s="1"/>
  <c r="M15" i="4686"/>
  <c r="U20" i="4688" s="1"/>
  <c r="M14" i="4686"/>
  <c r="T20" i="4688" s="1"/>
  <c r="M13" i="4686"/>
  <c r="S20" i="4688" s="1"/>
  <c r="M12" i="4686"/>
  <c r="R20" i="4688" s="1"/>
  <c r="M11" i="4686"/>
  <c r="Q20" i="4688" s="1"/>
  <c r="M10" i="4686"/>
  <c r="P20" i="4688" s="1"/>
  <c r="F11" i="4686"/>
  <c r="C20" i="4688" s="1"/>
  <c r="F12" i="4686"/>
  <c r="D20" i="4688" s="1"/>
  <c r="F13" i="4686"/>
  <c r="E20" i="4688" s="1"/>
  <c r="F14" i="4686"/>
  <c r="F20" i="4688" s="1"/>
  <c r="F15" i="4686"/>
  <c r="G20" i="4688" s="1"/>
  <c r="F16" i="4686"/>
  <c r="H20" i="4688" s="1"/>
  <c r="F17" i="4686"/>
  <c r="I20" i="4688" s="1"/>
  <c r="F18" i="4686"/>
  <c r="J20" i="4688" s="1"/>
  <c r="F19" i="4686"/>
  <c r="K20" i="4688" s="1"/>
  <c r="F20" i="4686"/>
  <c r="M20" i="4688" s="1"/>
  <c r="F21" i="4686"/>
  <c r="N20" i="4688" s="1"/>
  <c r="F22" i="4686"/>
  <c r="O20" i="4688" s="1"/>
  <c r="F10" i="4686"/>
  <c r="B20" i="4688" s="1"/>
  <c r="M19" i="4677"/>
  <c r="Y24" i="4688" s="1"/>
  <c r="M20" i="4677"/>
  <c r="Z24" i="4688" s="1"/>
  <c r="M21" i="4677"/>
  <c r="AA24" i="4688" s="1"/>
  <c r="M22" i="4677"/>
  <c r="AB24" i="4688" s="1"/>
  <c r="M18" i="4677"/>
  <c r="X24" i="4688" s="1"/>
  <c r="M17" i="4677"/>
  <c r="W24" i="4688" s="1"/>
  <c r="M16" i="4677"/>
  <c r="V24" i="4688" s="1"/>
  <c r="L5" i="4677"/>
  <c r="D5" i="4677"/>
  <c r="E4" i="4677"/>
  <c r="T21" i="4677"/>
  <c r="AO24" i="4688" s="1"/>
  <c r="T20" i="4677"/>
  <c r="AN24" i="4688" s="1"/>
  <c r="T19" i="4677"/>
  <c r="AM24" i="4688" s="1"/>
  <c r="T18" i="4677"/>
  <c r="AL24" i="4688" s="1"/>
  <c r="T17" i="4677"/>
  <c r="AK24" i="4688" s="1"/>
  <c r="T16" i="4677"/>
  <c r="AJ24" i="4688" s="1"/>
  <c r="T15" i="4677"/>
  <c r="AI24" i="4688" s="1"/>
  <c r="T14" i="4677"/>
  <c r="AH24" i="4688" s="1"/>
  <c r="T13" i="4677"/>
  <c r="AG24" i="4688" s="1"/>
  <c r="T12" i="4677"/>
  <c r="AF24" i="4688" s="1"/>
  <c r="T11" i="4677"/>
  <c r="AE24" i="4688" s="1"/>
  <c r="T10" i="4677"/>
  <c r="AD24" i="4688" s="1"/>
  <c r="M15" i="4677"/>
  <c r="U24" i="4688" s="1"/>
  <c r="M14" i="4677"/>
  <c r="T24" i="4688" s="1"/>
  <c r="M13" i="4677"/>
  <c r="S24" i="4688" s="1"/>
  <c r="M12" i="4677"/>
  <c r="R24" i="4688" s="1"/>
  <c r="M11" i="4677"/>
  <c r="Q24" i="4688" s="1"/>
  <c r="M10" i="4677"/>
  <c r="P24" i="4688" s="1"/>
  <c r="F11" i="4677"/>
  <c r="C24" i="4688" s="1"/>
  <c r="F12" i="4677"/>
  <c r="D24" i="4688" s="1"/>
  <c r="F13" i="4677"/>
  <c r="E24" i="4688" s="1"/>
  <c r="F14" i="4677"/>
  <c r="F24" i="4688" s="1"/>
  <c r="F15" i="4677"/>
  <c r="G24" i="4688" s="1"/>
  <c r="F16" i="4677"/>
  <c r="H24" i="4688" s="1"/>
  <c r="F17" i="4677"/>
  <c r="I24" i="4688" s="1"/>
  <c r="F18" i="4677"/>
  <c r="J24" i="4688" s="1"/>
  <c r="F19" i="4677"/>
  <c r="K24" i="4688" s="1"/>
  <c r="F20" i="4677"/>
  <c r="M24" i="4688" s="1"/>
  <c r="F21" i="4677"/>
  <c r="N24" i="4688" s="1"/>
  <c r="F22" i="4677"/>
  <c r="O24" i="4688" s="1"/>
  <c r="F10" i="4677"/>
  <c r="B24" i="4688" s="1"/>
  <c r="L6" i="4681"/>
  <c r="D6" i="4681"/>
  <c r="E5" i="4681"/>
  <c r="U18" i="4690" l="1"/>
  <c r="U14" i="4690"/>
  <c r="U13" i="4690"/>
  <c r="U16" i="4690"/>
  <c r="U15" i="4690"/>
  <c r="U17" i="4690"/>
  <c r="U19" i="4690"/>
  <c r="U20" i="4690"/>
  <c r="U21" i="4690"/>
  <c r="N15" i="4690"/>
  <c r="N17" i="4690"/>
  <c r="N19" i="4690"/>
  <c r="N21" i="4690"/>
  <c r="N12" i="4690"/>
  <c r="G18" i="4690"/>
  <c r="G16" i="4690"/>
  <c r="G14" i="4690"/>
  <c r="G13" i="4690"/>
  <c r="N14" i="4690"/>
  <c r="N16" i="4690"/>
  <c r="N18" i="4690"/>
  <c r="N20" i="4690"/>
  <c r="N22" i="4690"/>
  <c r="G15" i="4690"/>
  <c r="G17" i="4690"/>
  <c r="G19" i="4690"/>
  <c r="N13" i="4690"/>
  <c r="N10" i="4690"/>
  <c r="N11" i="4690"/>
  <c r="AH21" i="4688"/>
  <c r="AJ21" i="4688"/>
  <c r="AL21" i="4688"/>
  <c r="AM21" i="4688"/>
  <c r="AN21" i="4688"/>
  <c r="AO21" i="4688"/>
  <c r="T17" i="4681"/>
  <c r="AL25" i="4688"/>
  <c r="BZ18" i="4688" s="1"/>
  <c r="AN25" i="4688"/>
  <c r="CB18" i="4688" s="1"/>
  <c r="AG25" i="4688"/>
  <c r="BU18" i="4688" s="1"/>
  <c r="AO25" i="4688"/>
  <c r="CC18" i="4688" s="1"/>
  <c r="T25" i="4688"/>
  <c r="BI18" i="4688" s="1"/>
  <c r="V25" i="4688"/>
  <c r="BK18" i="4688" s="1"/>
  <c r="X25" i="4688"/>
  <c r="BM18" i="4688" s="1"/>
  <c r="Y25" i="4688"/>
  <c r="BN18" i="4688" s="1"/>
  <c r="E25" i="4688"/>
  <c r="AU18" i="4688" s="1"/>
  <c r="T21" i="4688"/>
  <c r="V21" i="4688"/>
  <c r="X21" i="4688"/>
  <c r="Y21" i="4688"/>
  <c r="AA21" i="4688"/>
  <c r="E18" i="4688"/>
  <c r="AU17" i="4688" s="1"/>
  <c r="AI25" i="4688"/>
  <c r="BW18" i="4688" s="1"/>
  <c r="S25" i="4688"/>
  <c r="BH18" i="4688" s="1"/>
  <c r="R25" i="4688"/>
  <c r="BG18" i="4688" s="1"/>
  <c r="U25" i="4688"/>
  <c r="BJ18" i="4688" s="1"/>
  <c r="W25" i="4688"/>
  <c r="BL18" i="4688" s="1"/>
  <c r="Z25" i="4688"/>
  <c r="BO18" i="4688" s="1"/>
  <c r="AA25" i="4688"/>
  <c r="BP18" i="4688" s="1"/>
  <c r="AB25" i="4688"/>
  <c r="BQ18" i="4688" s="1"/>
  <c r="Q25" i="4688"/>
  <c r="BF18" i="4688" s="1"/>
  <c r="P25" i="4688"/>
  <c r="BE18" i="4688" s="1"/>
  <c r="J25" i="4688"/>
  <c r="AZ18" i="4688" s="1"/>
  <c r="H25" i="4688"/>
  <c r="AX18" i="4688" s="1"/>
  <c r="F25" i="4688"/>
  <c r="AV18" i="4688" s="1"/>
  <c r="G25" i="4688"/>
  <c r="AW18" i="4688" s="1"/>
  <c r="K25" i="4688"/>
  <c r="BA18" i="4688" s="1"/>
  <c r="I25" i="4688"/>
  <c r="AY18" i="4688" s="1"/>
  <c r="AG21" i="4688"/>
  <c r="S21" i="4688"/>
  <c r="U21" i="4688"/>
  <c r="W21" i="4688"/>
  <c r="Z21" i="4688"/>
  <c r="AB21" i="4688"/>
  <c r="R21" i="4688"/>
  <c r="F21" i="4688"/>
  <c r="P21" i="4688"/>
  <c r="K21" i="4688"/>
  <c r="I21" i="4688"/>
  <c r="G21" i="4688"/>
  <c r="H21" i="4688"/>
  <c r="Q21" i="4688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8" i="4688"/>
  <c r="AF28" i="4688"/>
  <c r="AJ28" i="4688"/>
  <c r="AN28" i="4688"/>
  <c r="AI28" i="4688"/>
  <c r="AO28" i="4688"/>
  <c r="S18" i="4688"/>
  <c r="BH17" i="4688" s="1"/>
  <c r="U18" i="4688"/>
  <c r="BJ17" i="4688" s="1"/>
  <c r="W18" i="4688"/>
  <c r="BL17" i="4688" s="1"/>
  <c r="R18" i="4688"/>
  <c r="BG17" i="4688" s="1"/>
  <c r="Z28" i="4688"/>
  <c r="M11" i="4681"/>
  <c r="Q18" i="4688"/>
  <c r="BF17" i="4688" s="1"/>
  <c r="P28" i="4688"/>
  <c r="X28" i="4688"/>
  <c r="AB28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8" i="4688"/>
  <c r="D28" i="4688"/>
  <c r="N28" i="4688"/>
  <c r="K28" i="4688"/>
  <c r="I28" i="4688"/>
  <c r="AH28" i="4688"/>
  <c r="AK14" i="4688"/>
  <c r="BY12" i="4688" s="1"/>
  <c r="AL28" i="4688"/>
  <c r="AO14" i="4688"/>
  <c r="CC12" i="4688" s="1"/>
  <c r="AE28" i="4688"/>
  <c r="AH14" i="4688"/>
  <c r="BV12" i="4688" s="1"/>
  <c r="AJ14" i="4688"/>
  <c r="BX12" i="4688" s="1"/>
  <c r="AG28" i="4688"/>
  <c r="AM14" i="4688"/>
  <c r="CA12" i="4688" s="1"/>
  <c r="AM28" i="4688"/>
  <c r="AK28" i="4688"/>
  <c r="R28" i="4688"/>
  <c r="U14" i="4688"/>
  <c r="BJ12" i="4688" s="1"/>
  <c r="T28" i="4688"/>
  <c r="W14" i="4688"/>
  <c r="BL12" i="4688" s="1"/>
  <c r="V28" i="4688"/>
  <c r="Y14" i="4688"/>
  <c r="BN12" i="4688" s="1"/>
  <c r="AA14" i="4688"/>
  <c r="BP12" i="4688" s="1"/>
  <c r="AA28" i="4688"/>
  <c r="AB14" i="4688"/>
  <c r="BQ12" i="4688" s="1"/>
  <c r="Q28" i="4688"/>
  <c r="T14" i="4688"/>
  <c r="BI12" i="4688" s="1"/>
  <c r="S28" i="4688"/>
  <c r="V14" i="4688"/>
  <c r="BK12" i="4688" s="1"/>
  <c r="U28" i="4688"/>
  <c r="X14" i="4688"/>
  <c r="BM12" i="4688" s="1"/>
  <c r="W28" i="4688"/>
  <c r="Z14" i="4688"/>
  <c r="BO12" i="4688" s="1"/>
  <c r="O28" i="4688"/>
  <c r="R14" i="4688"/>
  <c r="BG12" i="4688" s="1"/>
  <c r="M28" i="4688"/>
  <c r="P14" i="4688"/>
  <c r="BE12" i="4688" s="1"/>
  <c r="K14" i="4688"/>
  <c r="BA12" i="4688" s="1"/>
  <c r="H28" i="4688"/>
  <c r="G28" i="4688"/>
  <c r="J14" i="4688"/>
  <c r="AZ12" i="4688" s="1"/>
  <c r="E28" i="4688"/>
  <c r="H14" i="4688"/>
  <c r="AX12" i="4688" s="1"/>
  <c r="C28" i="4688"/>
  <c r="E14" i="4688"/>
  <c r="AU12" i="4688" s="1"/>
  <c r="F14" i="4688"/>
  <c r="AV12" i="4688" s="1"/>
  <c r="B28" i="4688"/>
  <c r="J28" i="4688"/>
  <c r="AK25" i="4688"/>
  <c r="BY18" i="4688" s="1"/>
  <c r="AM25" i="4688"/>
  <c r="CA18" i="4688" s="1"/>
  <c r="AJ25" i="4688"/>
  <c r="BX18" i="4688" s="1"/>
  <c r="AH25" i="4688"/>
  <c r="BV18" i="4688" s="1"/>
  <c r="AK21" i="4688"/>
  <c r="AI21" i="4688"/>
  <c r="J21" i="4688"/>
  <c r="E21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8" i="4688"/>
  <c r="Z29" i="4688" s="1"/>
  <c r="BO19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29" i="4688"/>
  <c r="BY19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G19" i="4681" l="1"/>
  <c r="AL29" i="4688"/>
  <c r="BZ19" i="4688" s="1"/>
  <c r="AM29" i="4688"/>
  <c r="CA19" i="4688" s="1"/>
  <c r="R29" i="4688"/>
  <c r="BG19" i="4688" s="1"/>
  <c r="H29" i="4688"/>
  <c r="AX19" i="4688" s="1"/>
  <c r="U23" i="4690"/>
  <c r="G23" i="4690"/>
  <c r="N23" i="4690"/>
  <c r="AI29" i="4688"/>
  <c r="BW19" i="4688" s="1"/>
  <c r="AH29" i="4688"/>
  <c r="BV19" i="4688" s="1"/>
  <c r="AJ29" i="4688"/>
  <c r="BX19" i="4688" s="1"/>
  <c r="W29" i="4688"/>
  <c r="BL19" i="4688" s="1"/>
  <c r="I29" i="4688"/>
  <c r="AY19" i="4688" s="1"/>
  <c r="AO29" i="4688"/>
  <c r="CC19" i="4688" s="1"/>
  <c r="U23" i="4678"/>
  <c r="V29" i="4688"/>
  <c r="BK19" i="4688" s="1"/>
  <c r="S29" i="4688"/>
  <c r="BH19" i="4688" s="1"/>
  <c r="AA29" i="4688"/>
  <c r="BP19" i="4688" s="1"/>
  <c r="E29" i="4688"/>
  <c r="AU19" i="4688" s="1"/>
  <c r="Y29" i="4688"/>
  <c r="BN19" i="4688" s="1"/>
  <c r="U29" i="4688"/>
  <c r="BJ19" i="4688" s="1"/>
  <c r="AB29" i="4688"/>
  <c r="BQ19" i="4688" s="1"/>
  <c r="X29" i="4688"/>
  <c r="BM19" i="4688" s="1"/>
  <c r="T29" i="4688"/>
  <c r="BI19" i="4688" s="1"/>
  <c r="Q29" i="4688"/>
  <c r="BF19" i="4688" s="1"/>
  <c r="K29" i="4688"/>
  <c r="BA19" i="4688" s="1"/>
  <c r="F29" i="4688"/>
  <c r="AV19" i="4688" s="1"/>
  <c r="P29" i="4688"/>
  <c r="BE19" i="4688" s="1"/>
  <c r="AG29" i="4688"/>
  <c r="BU19" i="4688" s="1"/>
  <c r="J29" i="4688"/>
  <c r="AZ19" i="4688" s="1"/>
  <c r="G29" i="4688"/>
  <c r="AW19" i="4688" s="1"/>
  <c r="AN29" i="4688"/>
  <c r="CB19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<sst xmlns="http://schemas.openxmlformats.org/spreadsheetml/2006/main" count="772" uniqueCount="154">
  <si>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</si>
  <si>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</si>
  <si>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</si>
  <si>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</si>
  <si>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</si>
  <si>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</si>
  <si>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</si>
  <si>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</si>
  <si>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</si>
  <si>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</si>
  <si>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</si>
  <si>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</si>
  <si>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</si>
  <si>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</si>
  <si>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</si>
  <si>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</si>
  <si>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</si>
  <si>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</si>
  <si>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</si>
  <si>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</si>
  <si>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</si>
  <si>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</si>
  <si>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</si>
  <si>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</si>
  <si>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</si>
  <si>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</si>
  <si>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</si>
  <si>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</si>
  <si>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</si>
  <si>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</si>
  <si>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</si>
  <si>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</si>
  <si>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</si>
  <si>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</si>
  <si>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</si>
  <si>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</si>
  <si>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</si>
  <si>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</si>
  <si>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</si>
  <si>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</si>
  <si>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</si>
  <si>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</si>
  <si>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</si>
  <si>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</si>
  <si>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</si>
  <si>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</si>
  <si>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</si>
  <si>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</si>
  <si>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</si>
  <si>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</si>
  <si>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</si>
  <si>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</si>
  <si>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</si>
  <si>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</si>
  <si>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</si>
  <si>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</si>
  <si>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</si>
  <si>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</si>
  <si>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</si>
  <si>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</si>
  <si>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</si>
  <si>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</si>
  <si>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</si>
  <si>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</si>
  <si>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</si>
  <si>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</si>
  <si>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</si>
  <si>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</si>
  <si>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</si>
  <si>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</si>
  <si>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</si>
  <si>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</si>
  <si>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</si>
  <si>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</si>
  <si>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</si>
  <si>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</si>
  <si>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</si>
  <si>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</si>
  <si>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</si>
  <si>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</si>
  <si>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</si>
  <si>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</si>
  <si>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</si>
  <si>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</si>
  <si>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</si>
  <si>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</si>
  <si>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</si>
  <si>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</si>
  <si>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</si>
  <si>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</si>
  <si>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</si>
  <si>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</si>
  <si>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</si>
  <si>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</si>
  <si>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</si>
  <si>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</si>
  <si>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</si>
  <si>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</si>
  <si>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</si>
  <si>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</si>
  <si>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</si>
  <si>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</si>
  <si>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</si>
  <si>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</si>
  <si>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</si>
  <si>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</si>
  <si>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</si>
  <si>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</si>
  <si>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</si>
  <si>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</si>
  <si>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</si>
  <si>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</si>
  <si>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</si>
  <si>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</si>
  <si>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</si>
  <si>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</si>
  <si>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</si>
  <si>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</si>
  <si>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</si>
  <si>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</si>
  <si>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</si>
  <si>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</si>
  <si>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</si>
  <si>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</si>
  <si>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</si>
  <si>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</si>
  <si>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</si>
  <si>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</si>
  <si>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</si>
  <si>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</si>
  <si>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</si>
  <si>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</si>
  <si>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</si>
  <si>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</si>
  <si>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</si>
  <si>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</si>
  <si>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</si>
  <si>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</si>
  <si>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</si>
  <si>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</si>
  <si>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</si>
  <si>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</si>
  <si>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</si>
  <si>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</si>
  <si>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</si>
  <si>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</si>
  <si>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</si>
  <si>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</si>
  <si>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</si>
  <si>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53</t>
  </si>
  <si>
    <t>ADOLFREDO FLOREZ</t>
  </si>
  <si>
    <t>JHONY NAVARRO</t>
  </si>
  <si>
    <t>GEOVANIS GONZALEZ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</si>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</sst>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</c:v>
                </c:pt>
                <c:pt idx="1">
                  <c:v>78.5</c:v>
                </c:pt>
                <c:pt idx="2">
                  <c:v>103.5</c:v>
                </c:pt>
                <c:pt idx="3">
                  <c:v>103</c:v>
                </c:pt>
                <c:pt idx="4">
                  <c:v>85.5</c:v>
                </c:pt>
                <c:pt idx="5">
                  <c:v>84.5</c:v>
                </c:pt>
                <c:pt idx="6">
                  <c:v>114</c:v>
                </c:pt>
                <c:pt idx="7">
                  <c:v>130.5</c:v>
                </c:pt>
                <c:pt idx="8">
                  <c:v>151.5</c:v>
                </c:pt>
                <c:pt idx="9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556432"/>
        <c:axId val="37556824"/>
      </c:barChart>
      <c:catAx>
        <c:axId val="3755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56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6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55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265.5</c:v>
                </c:pt>
                <c:pt idx="1">
                  <c:v>321</c:v>
                </c:pt>
                <c:pt idx="2">
                  <c:v>318.5</c:v>
                </c:pt>
                <c:pt idx="3">
                  <c:v>360.5</c:v>
                </c:pt>
                <c:pt idx="4">
                  <c:v>358.5</c:v>
                </c:pt>
                <c:pt idx="5">
                  <c:v>384</c:v>
                </c:pt>
                <c:pt idx="6">
                  <c:v>377</c:v>
                </c:pt>
                <c:pt idx="7">
                  <c:v>455</c:v>
                </c:pt>
                <c:pt idx="8">
                  <c:v>441</c:v>
                </c:pt>
                <c:pt idx="9">
                  <c:v>434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8648"/>
        <c:axId val="271279824"/>
      </c:barChart>
      <c:catAx>
        <c:axId val="27127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7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531.5</c:v>
                </c:pt>
                <c:pt idx="1">
                  <c:v>547</c:v>
                </c:pt>
                <c:pt idx="2">
                  <c:v>587.5</c:v>
                </c:pt>
                <c:pt idx="3">
                  <c:v>644.5</c:v>
                </c:pt>
                <c:pt idx="4">
                  <c:v>651</c:v>
                </c:pt>
                <c:pt idx="5">
                  <c:v>618</c:v>
                </c:pt>
                <c:pt idx="6">
                  <c:v>613</c:v>
                </c:pt>
                <c:pt idx="7">
                  <c:v>610.5</c:v>
                </c:pt>
                <c:pt idx="8">
                  <c:v>574</c:v>
                </c:pt>
                <c:pt idx="9">
                  <c:v>451.5</c:v>
                </c:pt>
                <c:pt idx="10">
                  <c:v>567</c:v>
                </c:pt>
                <c:pt idx="11">
                  <c:v>601.5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9432"/>
        <c:axId val="271277080"/>
      </c:barChart>
      <c:catAx>
        <c:axId val="27127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7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530.5</c:v>
                </c:pt>
                <c:pt idx="1">
                  <c:v>549.5</c:v>
                </c:pt>
                <c:pt idx="2">
                  <c:v>517.5</c:v>
                </c:pt>
                <c:pt idx="3">
                  <c:v>562</c:v>
                </c:pt>
                <c:pt idx="4">
                  <c:v>613</c:v>
                </c:pt>
                <c:pt idx="5">
                  <c:v>600</c:v>
                </c:pt>
                <c:pt idx="6">
                  <c:v>571.5</c:v>
                </c:pt>
                <c:pt idx="7">
                  <c:v>542.5</c:v>
                </c:pt>
                <c:pt idx="8">
                  <c:v>540</c:v>
                </c:pt>
                <c:pt idx="9">
                  <c:v>488.5</c:v>
                </c:pt>
                <c:pt idx="10">
                  <c:v>506.5</c:v>
                </c:pt>
                <c:pt idx="11">
                  <c:v>538.5</c:v>
                </c:pt>
                <c:pt idx="12">
                  <c:v>532</c:v>
                </c:pt>
                <c:pt idx="13">
                  <c:v>517</c:v>
                </c:pt>
                <c:pt idx="14">
                  <c:v>597</c:v>
                </c:pt>
                <c:pt idx="15">
                  <c:v>593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80608"/>
        <c:axId val="271281000"/>
      </c:barChart>
      <c:catAx>
        <c:axId val="27128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8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8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8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'SALIDA BVISTA'!$F$10:$F$19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3944"/>
        <c:axId val="271274728"/>
      </c:barChart>
      <c:catAx>
        <c:axId val="27127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7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'SALIDA BVISTA'!$T$10:$T$21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5512"/>
        <c:axId val="271275904"/>
      </c:barChart>
      <c:catAx>
        <c:axId val="27127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7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('SALIDA BVISTA'!$F$20:$F$22,'SALIDA BVISTA'!$M$10:$M$22)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7472"/>
        <c:axId val="224155920"/>
      </c:barChart>
      <c:catAx>
        <c:axId val="2712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348</c:v>
                </c:pt>
                <c:pt idx="4">
                  <c:v>370.5</c:v>
                </c:pt>
                <c:pt idx="5">
                  <c:v>376.5</c:v>
                </c:pt>
                <c:pt idx="6">
                  <c:v>387</c:v>
                </c:pt>
                <c:pt idx="7">
                  <c:v>414.5</c:v>
                </c:pt>
                <c:pt idx="8">
                  <c:v>480.5</c:v>
                </c:pt>
                <c:pt idx="9">
                  <c:v>535.5</c:v>
                </c:pt>
                <c:pt idx="13">
                  <c:v>794.5</c:v>
                </c:pt>
                <c:pt idx="14">
                  <c:v>846</c:v>
                </c:pt>
                <c:pt idx="15">
                  <c:v>849.5</c:v>
                </c:pt>
                <c:pt idx="16">
                  <c:v>880</c:v>
                </c:pt>
                <c:pt idx="17">
                  <c:v>901</c:v>
                </c:pt>
                <c:pt idx="18">
                  <c:v>872.5</c:v>
                </c:pt>
                <c:pt idx="19">
                  <c:v>861.5</c:v>
                </c:pt>
                <c:pt idx="20">
                  <c:v>803</c:v>
                </c:pt>
                <c:pt idx="21">
                  <c:v>757</c:v>
                </c:pt>
                <c:pt idx="22">
                  <c:v>739</c:v>
                </c:pt>
                <c:pt idx="23">
                  <c:v>723.5</c:v>
                </c:pt>
                <c:pt idx="24">
                  <c:v>758</c:v>
                </c:pt>
                <c:pt idx="25">
                  <c:v>805.5</c:v>
                </c:pt>
                <c:pt idx="29">
                  <c:v>754</c:v>
                </c:pt>
                <c:pt idx="30">
                  <c:v>827.5</c:v>
                </c:pt>
                <c:pt idx="31">
                  <c:v>874.5</c:v>
                </c:pt>
                <c:pt idx="32">
                  <c:v>901</c:v>
                </c:pt>
                <c:pt idx="33">
                  <c:v>882</c:v>
                </c:pt>
                <c:pt idx="34">
                  <c:v>840</c:v>
                </c:pt>
                <c:pt idx="35">
                  <c:v>674.5</c:v>
                </c:pt>
                <c:pt idx="36">
                  <c:v>715.5</c:v>
                </c:pt>
                <c:pt idx="37">
                  <c:v>788.5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662</c:v>
                </c:pt>
                <c:pt idx="4">
                  <c:v>734.5</c:v>
                </c:pt>
                <c:pt idx="5">
                  <c:v>787.5</c:v>
                </c:pt>
                <c:pt idx="6">
                  <c:v>839</c:v>
                </c:pt>
                <c:pt idx="7">
                  <c:v>878.5</c:v>
                </c:pt>
                <c:pt idx="8">
                  <c:v>891</c:v>
                </c:pt>
                <c:pt idx="9">
                  <c:v>885</c:v>
                </c:pt>
                <c:pt idx="13">
                  <c:v>982</c:v>
                </c:pt>
                <c:pt idx="14">
                  <c:v>1025.5</c:v>
                </c:pt>
                <c:pt idx="15">
                  <c:v>1046.5</c:v>
                </c:pt>
                <c:pt idx="16">
                  <c:v>1060.5</c:v>
                </c:pt>
                <c:pt idx="17">
                  <c:v>1011</c:v>
                </c:pt>
                <c:pt idx="18">
                  <c:v>953.5</c:v>
                </c:pt>
                <c:pt idx="19">
                  <c:v>870.5</c:v>
                </c:pt>
                <c:pt idx="20">
                  <c:v>840</c:v>
                </c:pt>
                <c:pt idx="21">
                  <c:v>877.5</c:v>
                </c:pt>
                <c:pt idx="22">
                  <c:v>913</c:v>
                </c:pt>
                <c:pt idx="23">
                  <c:v>959</c:v>
                </c:pt>
                <c:pt idx="24">
                  <c:v>1028.5</c:v>
                </c:pt>
                <c:pt idx="25">
                  <c:v>1047.5</c:v>
                </c:pt>
                <c:pt idx="29">
                  <c:v>1114</c:v>
                </c:pt>
                <c:pt idx="30">
                  <c:v>1170.5</c:v>
                </c:pt>
                <c:pt idx="31">
                  <c:v>1181</c:v>
                </c:pt>
                <c:pt idx="32">
                  <c:v>1202.5</c:v>
                </c:pt>
                <c:pt idx="33">
                  <c:v>1218</c:v>
                </c:pt>
                <c:pt idx="34">
                  <c:v>1199</c:v>
                </c:pt>
                <c:pt idx="35">
                  <c:v>1211.5</c:v>
                </c:pt>
                <c:pt idx="36">
                  <c:v>1147.5</c:v>
                </c:pt>
                <c:pt idx="37">
                  <c:v>1066.5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1265.5</c:v>
                </c:pt>
                <c:pt idx="4">
                  <c:v>1358.5</c:v>
                </c:pt>
                <c:pt idx="5">
                  <c:v>1421.5</c:v>
                </c:pt>
                <c:pt idx="6">
                  <c:v>1480</c:v>
                </c:pt>
                <c:pt idx="7">
                  <c:v>1574.5</c:v>
                </c:pt>
                <c:pt idx="8">
                  <c:v>1657</c:v>
                </c:pt>
                <c:pt idx="9">
                  <c:v>1707</c:v>
                </c:pt>
                <c:pt idx="13">
                  <c:v>2159.5</c:v>
                </c:pt>
                <c:pt idx="14">
                  <c:v>2242</c:v>
                </c:pt>
                <c:pt idx="15">
                  <c:v>2292.5</c:v>
                </c:pt>
                <c:pt idx="16">
                  <c:v>2346.5</c:v>
                </c:pt>
                <c:pt idx="17">
                  <c:v>2327</c:v>
                </c:pt>
                <c:pt idx="18">
                  <c:v>2254</c:v>
                </c:pt>
                <c:pt idx="19">
                  <c:v>2142.5</c:v>
                </c:pt>
                <c:pt idx="20">
                  <c:v>2077.5</c:v>
                </c:pt>
                <c:pt idx="21">
                  <c:v>2073.5</c:v>
                </c:pt>
                <c:pt idx="22">
                  <c:v>2065.5</c:v>
                </c:pt>
                <c:pt idx="23">
                  <c:v>2094</c:v>
                </c:pt>
                <c:pt idx="24">
                  <c:v>2184.5</c:v>
                </c:pt>
                <c:pt idx="25">
                  <c:v>2239</c:v>
                </c:pt>
                <c:pt idx="29">
                  <c:v>2310.5</c:v>
                </c:pt>
                <c:pt idx="30">
                  <c:v>2430</c:v>
                </c:pt>
                <c:pt idx="31">
                  <c:v>2501</c:v>
                </c:pt>
                <c:pt idx="32">
                  <c:v>2526.5</c:v>
                </c:pt>
                <c:pt idx="33">
                  <c:v>2492.5</c:v>
                </c:pt>
                <c:pt idx="34">
                  <c:v>2415.5</c:v>
                </c:pt>
                <c:pt idx="35">
                  <c:v>2249</c:v>
                </c:pt>
                <c:pt idx="36">
                  <c:v>2203</c:v>
                </c:pt>
                <c:pt idx="37">
                  <c:v>2194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0299088"/>
        <c:axId val="270300264"/>
      </c:lineChart>
      <c:catAx>
        <c:axId val="270299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030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00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0299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195</c:v>
                </c:pt>
                <c:pt idx="1">
                  <c:v>199</c:v>
                </c:pt>
                <c:pt idx="2">
                  <c:v>194.5</c:v>
                </c:pt>
                <c:pt idx="3">
                  <c:v>206</c:v>
                </c:pt>
                <c:pt idx="4">
                  <c:v>246.5</c:v>
                </c:pt>
                <c:pt idx="5">
                  <c:v>202.5</c:v>
                </c:pt>
                <c:pt idx="6">
                  <c:v>225</c:v>
                </c:pt>
                <c:pt idx="7">
                  <c:v>227</c:v>
                </c:pt>
                <c:pt idx="8">
                  <c:v>218</c:v>
                </c:pt>
                <c:pt idx="9">
                  <c:v>191.5</c:v>
                </c:pt>
                <c:pt idx="10">
                  <c:v>166.5</c:v>
                </c:pt>
                <c:pt idx="11">
                  <c:v>181</c:v>
                </c:pt>
                <c:pt idx="12">
                  <c:v>200</c:v>
                </c:pt>
                <c:pt idx="13">
                  <c:v>176</c:v>
                </c:pt>
                <c:pt idx="14">
                  <c:v>201</c:v>
                </c:pt>
                <c:pt idx="15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318368"/>
        <c:axId val="224149256"/>
      </c:barChart>
      <c:catAx>
        <c:axId val="20531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4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4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31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165.5</c:v>
                </c:pt>
                <c:pt idx="1">
                  <c:v>169</c:v>
                </c:pt>
                <c:pt idx="2">
                  <c:v>178.5</c:v>
                </c:pt>
                <c:pt idx="3">
                  <c:v>241</c:v>
                </c:pt>
                <c:pt idx="4">
                  <c:v>239</c:v>
                </c:pt>
                <c:pt idx="5">
                  <c:v>216</c:v>
                </c:pt>
                <c:pt idx="6">
                  <c:v>205</c:v>
                </c:pt>
                <c:pt idx="7">
                  <c:v>222</c:v>
                </c:pt>
                <c:pt idx="8">
                  <c:v>197</c:v>
                </c:pt>
                <c:pt idx="9">
                  <c:v>50.5</c:v>
                </c:pt>
                <c:pt idx="10">
                  <c:v>246</c:v>
                </c:pt>
                <c:pt idx="11">
                  <c:v>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0432"/>
        <c:axId val="224155136"/>
      </c:barChart>
      <c:catAx>
        <c:axId val="2241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59.5</c:v>
                </c:pt>
                <c:pt idx="1">
                  <c:v>65.5</c:v>
                </c:pt>
                <c:pt idx="2">
                  <c:v>62</c:v>
                </c:pt>
                <c:pt idx="3">
                  <c:v>68.5</c:v>
                </c:pt>
                <c:pt idx="4">
                  <c:v>57.5</c:v>
                </c:pt>
                <c:pt idx="5">
                  <c:v>69.5</c:v>
                </c:pt>
                <c:pt idx="6">
                  <c:v>58.5</c:v>
                </c:pt>
                <c:pt idx="7">
                  <c:v>96</c:v>
                </c:pt>
                <c:pt idx="8">
                  <c:v>61.5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2392"/>
        <c:axId val="224150040"/>
      </c:barChart>
      <c:catAx>
        <c:axId val="22415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122.5</c:v>
                </c:pt>
                <c:pt idx="1">
                  <c:v>95.5</c:v>
                </c:pt>
                <c:pt idx="2">
                  <c:v>114</c:v>
                </c:pt>
                <c:pt idx="3">
                  <c:v>110.5</c:v>
                </c:pt>
                <c:pt idx="4">
                  <c:v>112</c:v>
                </c:pt>
                <c:pt idx="5">
                  <c:v>109</c:v>
                </c:pt>
                <c:pt idx="6">
                  <c:v>91.5</c:v>
                </c:pt>
                <c:pt idx="7">
                  <c:v>80</c:v>
                </c:pt>
                <c:pt idx="8">
                  <c:v>96</c:v>
                </c:pt>
                <c:pt idx="9">
                  <c:v>95.5</c:v>
                </c:pt>
                <c:pt idx="10">
                  <c:v>68.5</c:v>
                </c:pt>
                <c:pt idx="11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0824"/>
        <c:axId val="224155528"/>
      </c:barChart>
      <c:catAx>
        <c:axId val="22415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5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0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111.5</c:v>
                </c:pt>
                <c:pt idx="1">
                  <c:v>90</c:v>
                </c:pt>
                <c:pt idx="2">
                  <c:v>85</c:v>
                </c:pt>
                <c:pt idx="3">
                  <c:v>96.5</c:v>
                </c:pt>
                <c:pt idx="4">
                  <c:v>99</c:v>
                </c:pt>
                <c:pt idx="5">
                  <c:v>116</c:v>
                </c:pt>
                <c:pt idx="6">
                  <c:v>94.5</c:v>
                </c:pt>
                <c:pt idx="7">
                  <c:v>105.5</c:v>
                </c:pt>
                <c:pt idx="8">
                  <c:v>112</c:v>
                </c:pt>
                <c:pt idx="9">
                  <c:v>98.5</c:v>
                </c:pt>
                <c:pt idx="10">
                  <c:v>118.5</c:v>
                </c:pt>
                <c:pt idx="11">
                  <c:v>110</c:v>
                </c:pt>
                <c:pt idx="12">
                  <c:v>86.5</c:v>
                </c:pt>
                <c:pt idx="13">
                  <c:v>96.5</c:v>
                </c:pt>
                <c:pt idx="14">
                  <c:v>105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1216"/>
        <c:axId val="224152000"/>
      </c:barChart>
      <c:catAx>
        <c:axId val="22415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143</c:v>
                </c:pt>
                <c:pt idx="1">
                  <c:v>177</c:v>
                </c:pt>
                <c:pt idx="2">
                  <c:v>153</c:v>
                </c:pt>
                <c:pt idx="3">
                  <c:v>189</c:v>
                </c:pt>
                <c:pt idx="4">
                  <c:v>215.5</c:v>
                </c:pt>
                <c:pt idx="5">
                  <c:v>230</c:v>
                </c:pt>
                <c:pt idx="6">
                  <c:v>204.5</c:v>
                </c:pt>
                <c:pt idx="7">
                  <c:v>228.5</c:v>
                </c:pt>
                <c:pt idx="8">
                  <c:v>228</c:v>
                </c:pt>
                <c:pt idx="9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2784"/>
        <c:axId val="224154352"/>
      </c:barChart>
      <c:catAx>
        <c:axId val="22415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243.5</c:v>
                </c:pt>
                <c:pt idx="1">
                  <c:v>282.5</c:v>
                </c:pt>
                <c:pt idx="2">
                  <c:v>295</c:v>
                </c:pt>
                <c:pt idx="3">
                  <c:v>293</c:v>
                </c:pt>
                <c:pt idx="4">
                  <c:v>300</c:v>
                </c:pt>
                <c:pt idx="5">
                  <c:v>293</c:v>
                </c:pt>
                <c:pt idx="6">
                  <c:v>316.5</c:v>
                </c:pt>
                <c:pt idx="7">
                  <c:v>308.5</c:v>
                </c:pt>
                <c:pt idx="8">
                  <c:v>281</c:v>
                </c:pt>
                <c:pt idx="9">
                  <c:v>305.5</c:v>
                </c:pt>
                <c:pt idx="10">
                  <c:v>252.5</c:v>
                </c:pt>
                <c:pt idx="11">
                  <c:v>227.5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4153568"/>
        <c:axId val="224153960"/>
      </c:barChart>
      <c:catAx>
        <c:axId val="22415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15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415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224</c:v>
                </c:pt>
                <c:pt idx="1">
                  <c:v>260.5</c:v>
                </c:pt>
                <c:pt idx="2">
                  <c:v>238</c:v>
                </c:pt>
                <c:pt idx="3">
                  <c:v>259.5</c:v>
                </c:pt>
                <c:pt idx="4">
                  <c:v>267.5</c:v>
                </c:pt>
                <c:pt idx="5">
                  <c:v>281.5</c:v>
                </c:pt>
                <c:pt idx="6">
                  <c:v>252</c:v>
                </c:pt>
                <c:pt idx="7">
                  <c:v>210</c:v>
                </c:pt>
                <c:pt idx="8">
                  <c:v>210</c:v>
                </c:pt>
                <c:pt idx="9">
                  <c:v>198.5</c:v>
                </c:pt>
                <c:pt idx="10">
                  <c:v>221.5</c:v>
                </c:pt>
                <c:pt idx="11">
                  <c:v>247.5</c:v>
                </c:pt>
                <c:pt idx="12">
                  <c:v>245.5</c:v>
                </c:pt>
                <c:pt idx="13">
                  <c:v>244.5</c:v>
                </c:pt>
                <c:pt idx="14">
                  <c:v>291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279040"/>
        <c:axId val="271277864"/>
      </c:barChart>
      <c:catAx>
        <c:axId val="27127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27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27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122228</xdr:rowOff>
    </xdr:from>
    <xdr:to>
      <xdr:col>40</xdr:col>
      <xdr:colOff>304800</xdr:colOff>
      <xdr:row>58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06\2014\V.A%20-%20V.D.1206(17-02-2009)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3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98 X CARRERA 53</v>
          </cell>
          <cell r="L5">
            <v>1206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1206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44167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</v>
      </c>
      <c r="C10" s="46">
        <v>52</v>
      </c>
      <c r="D10" s="46">
        <v>3</v>
      </c>
      <c r="E10" s="46">
        <v>1</v>
      </c>
      <c r="F10" s="6">
        <f t="shared" ref="F10:F22" si="0">B10*0.5+C10*1+D10*2+E10*2.5</f>
        <v>63</v>
      </c>
      <c r="G10" s="2"/>
      <c r="H10" s="19" t="s">
        <v>4</v>
      </c>
      <c r="I10" s="46">
        <v>41</v>
      </c>
      <c r="J10" s="46">
        <v>150</v>
      </c>
      <c r="K10" s="46">
        <v>9</v>
      </c>
      <c r="L10" s="46">
        <v>7</v>
      </c>
      <c r="M10" s="6">
        <f t="shared" ref="M10:M22" si="1">I10*0.5+J10*1+K10*2+L10*2.5</f>
        <v>206</v>
      </c>
      <c r="N10" s="9">
        <f>F20+F21+F22+M10</f>
        <v>794.5</v>
      </c>
      <c r="O10" s="19" t="s">
        <v>43</v>
      </c>
      <c r="P10" s="46">
        <v>25</v>
      </c>
      <c r="Q10" s="46">
        <v>140</v>
      </c>
      <c r="R10" s="46">
        <v>4</v>
      </c>
      <c r="S10" s="46">
        <v>2</v>
      </c>
      <c r="T10" s="6">
        <f t="shared" ref="T10:T21" si="2">P10*0.5+Q10*1+R10*2+S10*2.5</f>
        <v>165.5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64</v>
      </c>
      <c r="D11" s="46">
        <v>4</v>
      </c>
      <c r="E11" s="46">
        <v>2</v>
      </c>
      <c r="F11" s="6">
        <f t="shared" si="0"/>
        <v>78.5</v>
      </c>
      <c r="G11" s="2"/>
      <c r="H11" s="19" t="s">
        <v>5</v>
      </c>
      <c r="I11" s="46">
        <v>48</v>
      </c>
      <c r="J11" s="46">
        <v>181</v>
      </c>
      <c r="K11" s="46">
        <v>12</v>
      </c>
      <c r="L11" s="46">
        <v>7</v>
      </c>
      <c r="M11" s="6">
        <f t="shared" si="1"/>
        <v>246.5</v>
      </c>
      <c r="N11" s="9">
        <f>F21+F22+M10+M11</f>
        <v>846</v>
      </c>
      <c r="O11" s="19" t="s">
        <v>44</v>
      </c>
      <c r="P11" s="46">
        <v>27</v>
      </c>
      <c r="Q11" s="46">
        <v>130</v>
      </c>
      <c r="R11" s="46">
        <v>9</v>
      </c>
      <c r="S11" s="46">
        <v>3</v>
      </c>
      <c r="T11" s="6">
        <f t="shared" si="2"/>
        <v>169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84</v>
      </c>
      <c r="D12" s="46">
        <v>6</v>
      </c>
      <c r="E12" s="46">
        <v>1</v>
      </c>
      <c r="F12" s="6">
        <f t="shared" si="0"/>
        <v>103.5</v>
      </c>
      <c r="G12" s="2"/>
      <c r="H12" s="19" t="s">
        <v>6</v>
      </c>
      <c r="I12" s="46">
        <v>28</v>
      </c>
      <c r="J12" s="46">
        <v>171</v>
      </c>
      <c r="K12" s="46">
        <v>5</v>
      </c>
      <c r="L12" s="46">
        <v>3</v>
      </c>
      <c r="M12" s="6">
        <f t="shared" si="1"/>
        <v>202.5</v>
      </c>
      <c r="N12" s="2">
        <f>F22+M10+M11+M12</f>
        <v>849.5</v>
      </c>
      <c r="O12" s="19" t="s">
        <v>32</v>
      </c>
      <c r="P12" s="46">
        <v>11</v>
      </c>
      <c r="Q12" s="46">
        <v>156</v>
      </c>
      <c r="R12" s="46">
        <v>6</v>
      </c>
      <c r="S12" s="46">
        <v>2</v>
      </c>
      <c r="T12" s="6">
        <f t="shared" si="2"/>
        <v>178.5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74</v>
      </c>
      <c r="D13" s="46">
        <v>11</v>
      </c>
      <c r="E13" s="46">
        <v>2</v>
      </c>
      <c r="F13" s="6">
        <f t="shared" si="0"/>
        <v>103</v>
      </c>
      <c r="G13" s="2">
        <f t="shared" ref="G13:G19" si="3">F10+F11+F12+F13</f>
        <v>348</v>
      </c>
      <c r="H13" s="19" t="s">
        <v>7</v>
      </c>
      <c r="I13" s="46">
        <v>42</v>
      </c>
      <c r="J13" s="46">
        <v>173</v>
      </c>
      <c r="K13" s="46">
        <v>8</v>
      </c>
      <c r="L13" s="46">
        <v>6</v>
      </c>
      <c r="M13" s="6">
        <f t="shared" si="1"/>
        <v>225</v>
      </c>
      <c r="N13" s="2">
        <f t="shared" ref="N13:N18" si="4">M10+M11+M12+M13</f>
        <v>880</v>
      </c>
      <c r="O13" s="19" t="s">
        <v>33</v>
      </c>
      <c r="P13" s="46">
        <v>28</v>
      </c>
      <c r="Q13" s="46">
        <v>199</v>
      </c>
      <c r="R13" s="46">
        <v>9</v>
      </c>
      <c r="S13" s="46">
        <v>4</v>
      </c>
      <c r="T13" s="6">
        <f t="shared" si="2"/>
        <v>241</v>
      </c>
      <c r="U13" s="2">
        <f t="shared" ref="U13:U21" si="5">T10+T11+T12+T13</f>
        <v>754</v>
      </c>
      <c r="AB13" s="81">
        <v>241</v>
      </c>
    </row>
    <row r="14" spans="1:28" ht="24" customHeight="1" x14ac:dyDescent="0.2">
      <c r="A14" s="18" t="s">
        <v>21</v>
      </c>
      <c r="B14" s="46">
        <v>6</v>
      </c>
      <c r="C14" s="46">
        <v>57</v>
      </c>
      <c r="D14" s="46">
        <v>9</v>
      </c>
      <c r="E14" s="46">
        <v>3</v>
      </c>
      <c r="F14" s="6">
        <f t="shared" si="0"/>
        <v>85.5</v>
      </c>
      <c r="G14" s="2">
        <f t="shared" si="3"/>
        <v>370.5</v>
      </c>
      <c r="H14" s="19" t="s">
        <v>9</v>
      </c>
      <c r="I14" s="46">
        <v>38</v>
      </c>
      <c r="J14" s="46">
        <v>184</v>
      </c>
      <c r="K14" s="46">
        <v>7</v>
      </c>
      <c r="L14" s="46">
        <v>4</v>
      </c>
      <c r="M14" s="6">
        <f t="shared" si="1"/>
        <v>227</v>
      </c>
      <c r="N14" s="2">
        <f t="shared" si="4"/>
        <v>901</v>
      </c>
      <c r="O14" s="19" t="s">
        <v>29</v>
      </c>
      <c r="P14" s="45">
        <v>25</v>
      </c>
      <c r="Q14" s="45">
        <v>203</v>
      </c>
      <c r="R14" s="45">
        <v>8</v>
      </c>
      <c r="S14" s="45">
        <v>3</v>
      </c>
      <c r="T14" s="6">
        <f t="shared" si="2"/>
        <v>239</v>
      </c>
      <c r="U14" s="2">
        <f t="shared" si="5"/>
        <v>827.5</v>
      </c>
      <c r="AB14" s="81">
        <v>250</v>
      </c>
    </row>
    <row r="15" spans="1:28" ht="24" customHeight="1" x14ac:dyDescent="0.2">
      <c r="A15" s="18" t="s">
        <v>23</v>
      </c>
      <c r="B15" s="46">
        <v>5</v>
      </c>
      <c r="C15" s="46">
        <v>61</v>
      </c>
      <c r="D15" s="46">
        <v>8</v>
      </c>
      <c r="E15" s="46">
        <v>2</v>
      </c>
      <c r="F15" s="6">
        <f t="shared" si="0"/>
        <v>84.5</v>
      </c>
      <c r="G15" s="2">
        <f t="shared" si="3"/>
        <v>376.5</v>
      </c>
      <c r="H15" s="19" t="s">
        <v>12</v>
      </c>
      <c r="I15" s="46">
        <v>35</v>
      </c>
      <c r="J15" s="46">
        <v>176</v>
      </c>
      <c r="K15" s="46">
        <v>6</v>
      </c>
      <c r="L15" s="46">
        <v>5</v>
      </c>
      <c r="M15" s="6">
        <f t="shared" si="1"/>
        <v>218</v>
      </c>
      <c r="N15" s="2">
        <f t="shared" si="4"/>
        <v>872.5</v>
      </c>
      <c r="O15" s="18" t="s">
        <v>30</v>
      </c>
      <c r="P15" s="46">
        <v>32</v>
      </c>
      <c r="Q15" s="46">
        <v>179</v>
      </c>
      <c r="R15" s="45">
        <v>8</v>
      </c>
      <c r="S15" s="46">
        <v>2</v>
      </c>
      <c r="T15" s="6">
        <f t="shared" si="2"/>
        <v>216</v>
      </c>
      <c r="U15" s="2">
        <f t="shared" si="5"/>
        <v>874.5</v>
      </c>
      <c r="AB15" s="81">
        <v>262</v>
      </c>
    </row>
    <row r="16" spans="1:28" ht="24" customHeight="1" x14ac:dyDescent="0.2">
      <c r="A16" s="18" t="s">
        <v>39</v>
      </c>
      <c r="B16" s="46">
        <v>10</v>
      </c>
      <c r="C16" s="46">
        <v>86</v>
      </c>
      <c r="D16" s="46">
        <v>9</v>
      </c>
      <c r="E16" s="46">
        <v>2</v>
      </c>
      <c r="F16" s="6">
        <f t="shared" si="0"/>
        <v>114</v>
      </c>
      <c r="G16" s="2">
        <f t="shared" si="3"/>
        <v>387</v>
      </c>
      <c r="H16" s="19" t="s">
        <v>15</v>
      </c>
      <c r="I16" s="46">
        <v>30</v>
      </c>
      <c r="J16" s="46">
        <v>161</v>
      </c>
      <c r="K16" s="46">
        <v>4</v>
      </c>
      <c r="L16" s="46">
        <v>3</v>
      </c>
      <c r="M16" s="6">
        <f t="shared" si="1"/>
        <v>191.5</v>
      </c>
      <c r="N16" s="2">
        <f t="shared" si="4"/>
        <v>861.5</v>
      </c>
      <c r="O16" s="19" t="s">
        <v>8</v>
      </c>
      <c r="P16" s="46">
        <v>26</v>
      </c>
      <c r="Q16" s="46">
        <v>171</v>
      </c>
      <c r="R16" s="46">
        <v>8</v>
      </c>
      <c r="S16" s="46">
        <v>2</v>
      </c>
      <c r="T16" s="6">
        <f t="shared" si="2"/>
        <v>205</v>
      </c>
      <c r="U16" s="2">
        <f t="shared" si="5"/>
        <v>901</v>
      </c>
      <c r="AB16" s="81">
        <v>270.5</v>
      </c>
    </row>
    <row r="17" spans="1:28" ht="24" customHeight="1" x14ac:dyDescent="0.2">
      <c r="A17" s="18" t="s">
        <v>40</v>
      </c>
      <c r="B17" s="46">
        <v>10</v>
      </c>
      <c r="C17" s="46">
        <v>109</v>
      </c>
      <c r="D17" s="46">
        <v>7</v>
      </c>
      <c r="E17" s="46">
        <v>1</v>
      </c>
      <c r="F17" s="6">
        <f t="shared" si="0"/>
        <v>130.5</v>
      </c>
      <c r="G17" s="2">
        <f t="shared" si="3"/>
        <v>414.5</v>
      </c>
      <c r="H17" s="19" t="s">
        <v>18</v>
      </c>
      <c r="I17" s="46">
        <v>22</v>
      </c>
      <c r="J17" s="46">
        <v>134</v>
      </c>
      <c r="K17" s="46">
        <v>7</v>
      </c>
      <c r="L17" s="46">
        <v>3</v>
      </c>
      <c r="M17" s="6">
        <f t="shared" si="1"/>
        <v>166.5</v>
      </c>
      <c r="N17" s="2">
        <f t="shared" si="4"/>
        <v>803</v>
      </c>
      <c r="O17" s="19" t="s">
        <v>10</v>
      </c>
      <c r="P17" s="46">
        <v>33</v>
      </c>
      <c r="Q17" s="46">
        <v>182</v>
      </c>
      <c r="R17" s="46">
        <v>8</v>
      </c>
      <c r="S17" s="46">
        <v>3</v>
      </c>
      <c r="T17" s="6">
        <f t="shared" si="2"/>
        <v>222</v>
      </c>
      <c r="U17" s="2">
        <f t="shared" si="5"/>
        <v>882</v>
      </c>
      <c r="AB17" s="81">
        <v>289.5</v>
      </c>
    </row>
    <row r="18" spans="1:28" ht="24" customHeight="1" x14ac:dyDescent="0.2">
      <c r="A18" s="18" t="s">
        <v>41</v>
      </c>
      <c r="B18" s="46">
        <v>14</v>
      </c>
      <c r="C18" s="46">
        <v>115</v>
      </c>
      <c r="D18" s="46">
        <v>11</v>
      </c>
      <c r="E18" s="46">
        <v>3</v>
      </c>
      <c r="F18" s="6">
        <f t="shared" si="0"/>
        <v>151.5</v>
      </c>
      <c r="G18" s="2">
        <f t="shared" si="3"/>
        <v>480.5</v>
      </c>
      <c r="H18" s="19" t="s">
        <v>20</v>
      </c>
      <c r="I18" s="46">
        <v>29</v>
      </c>
      <c r="J18" s="46">
        <v>152</v>
      </c>
      <c r="K18" s="46">
        <v>6</v>
      </c>
      <c r="L18" s="46">
        <v>1</v>
      </c>
      <c r="M18" s="6">
        <f t="shared" si="1"/>
        <v>181</v>
      </c>
      <c r="N18" s="2">
        <f t="shared" si="4"/>
        <v>757</v>
      </c>
      <c r="O18" s="19" t="s">
        <v>13</v>
      </c>
      <c r="P18" s="46">
        <v>26</v>
      </c>
      <c r="Q18" s="46">
        <v>170</v>
      </c>
      <c r="R18" s="46">
        <v>7</v>
      </c>
      <c r="S18" s="46">
        <v>0</v>
      </c>
      <c r="T18" s="6">
        <f t="shared" si="2"/>
        <v>197</v>
      </c>
      <c r="U18" s="2">
        <f t="shared" si="5"/>
        <v>840</v>
      </c>
      <c r="AB18" s="8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112</v>
      </c>
      <c r="D19" s="47">
        <v>10</v>
      </c>
      <c r="E19" s="47">
        <v>1</v>
      </c>
      <c r="F19" s="7">
        <f t="shared" si="0"/>
        <v>139.5</v>
      </c>
      <c r="G19" s="3">
        <f t="shared" si="3"/>
        <v>535.5</v>
      </c>
      <c r="H19" s="20" t="s">
        <v>22</v>
      </c>
      <c r="I19" s="45">
        <v>23</v>
      </c>
      <c r="J19" s="45">
        <v>149</v>
      </c>
      <c r="K19" s="45">
        <v>11</v>
      </c>
      <c r="L19" s="45">
        <v>7</v>
      </c>
      <c r="M19" s="6">
        <f t="shared" si="1"/>
        <v>200</v>
      </c>
      <c r="N19" s="2">
        <f>M16+M17+M18+M19</f>
        <v>739</v>
      </c>
      <c r="O19" s="19" t="s">
        <v>16</v>
      </c>
      <c r="P19" s="46">
        <v>31</v>
      </c>
      <c r="Q19" s="46">
        <v>11</v>
      </c>
      <c r="R19" s="46">
        <v>12</v>
      </c>
      <c r="S19" s="46">
        <v>0</v>
      </c>
      <c r="T19" s="6">
        <f t="shared" si="2"/>
        <v>50.5</v>
      </c>
      <c r="U19" s="2">
        <f t="shared" si="5"/>
        <v>674.5</v>
      </c>
      <c r="AB19" s="81">
        <v>294</v>
      </c>
    </row>
    <row r="20" spans="1:28" ht="24" customHeight="1" x14ac:dyDescent="0.2">
      <c r="A20" s="19" t="s">
        <v>27</v>
      </c>
      <c r="B20" s="45">
        <v>24</v>
      </c>
      <c r="C20" s="45">
        <v>153</v>
      </c>
      <c r="D20" s="45">
        <v>10</v>
      </c>
      <c r="E20" s="45">
        <v>4</v>
      </c>
      <c r="F20" s="8">
        <f t="shared" si="0"/>
        <v>195</v>
      </c>
      <c r="G20" s="35"/>
      <c r="H20" s="19" t="s">
        <v>24</v>
      </c>
      <c r="I20" s="46">
        <v>20</v>
      </c>
      <c r="J20" s="46">
        <v>143</v>
      </c>
      <c r="K20" s="46">
        <v>9</v>
      </c>
      <c r="L20" s="46">
        <v>2</v>
      </c>
      <c r="M20" s="8">
        <f t="shared" si="1"/>
        <v>176</v>
      </c>
      <c r="N20" s="2">
        <f>M17+M18+M19+M20</f>
        <v>723.5</v>
      </c>
      <c r="O20" s="19" t="s">
        <v>45</v>
      </c>
      <c r="P20" s="45">
        <v>21</v>
      </c>
      <c r="Q20" s="45">
        <v>203</v>
      </c>
      <c r="R20" s="46">
        <v>15</v>
      </c>
      <c r="S20" s="45">
        <v>1</v>
      </c>
      <c r="T20" s="8">
        <f t="shared" si="2"/>
        <v>246</v>
      </c>
      <c r="U20" s="2">
        <f t="shared" si="5"/>
        <v>715.5</v>
      </c>
      <c r="AB20" s="8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161</v>
      </c>
      <c r="D21" s="46">
        <v>9</v>
      </c>
      <c r="E21" s="46">
        <v>2</v>
      </c>
      <c r="F21" s="6">
        <f t="shared" si="0"/>
        <v>199</v>
      </c>
      <c r="G21" s="36"/>
      <c r="H21" s="20" t="s">
        <v>25</v>
      </c>
      <c r="I21" s="46">
        <v>32</v>
      </c>
      <c r="J21" s="46">
        <v>164</v>
      </c>
      <c r="K21" s="46">
        <v>8</v>
      </c>
      <c r="L21" s="46">
        <v>2</v>
      </c>
      <c r="M21" s="6">
        <f t="shared" si="1"/>
        <v>201</v>
      </c>
      <c r="N21" s="2">
        <f>M18+M19+M20+M21</f>
        <v>758</v>
      </c>
      <c r="O21" s="21" t="s">
        <v>46</v>
      </c>
      <c r="P21" s="47">
        <v>17</v>
      </c>
      <c r="Q21" s="47">
        <v>246</v>
      </c>
      <c r="R21" s="47">
        <v>19</v>
      </c>
      <c r="S21" s="47">
        <v>1</v>
      </c>
      <c r="T21" s="7">
        <f t="shared" si="2"/>
        <v>295</v>
      </c>
      <c r="U21" s="3">
        <f t="shared" si="5"/>
        <v>788.5</v>
      </c>
      <c r="AB21" s="81">
        <v>299.5</v>
      </c>
    </row>
    <row r="22" spans="1:28" ht="24" customHeight="1" thickBot="1" x14ac:dyDescent="0.25">
      <c r="A22" s="19" t="s">
        <v>1</v>
      </c>
      <c r="B22" s="46">
        <v>28</v>
      </c>
      <c r="C22" s="46">
        <v>141</v>
      </c>
      <c r="D22" s="46">
        <v>11</v>
      </c>
      <c r="E22" s="46">
        <v>7</v>
      </c>
      <c r="F22" s="6">
        <f t="shared" si="0"/>
        <v>194.5</v>
      </c>
      <c r="G22" s="2"/>
      <c r="H22" s="21" t="s">
        <v>26</v>
      </c>
      <c r="I22" s="47">
        <v>27</v>
      </c>
      <c r="J22" s="47">
        <v>181</v>
      </c>
      <c r="K22" s="47">
        <v>12</v>
      </c>
      <c r="L22" s="47">
        <v>4</v>
      </c>
      <c r="M22" s="6">
        <f t="shared" si="1"/>
        <v>228.5</v>
      </c>
      <c r="N22" s="3">
        <f>M19+M20+M21+M22</f>
        <v>805.5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535.5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901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901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82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98 X CARRERA 53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1206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44167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</v>
      </c>
      <c r="C10" s="61">
        <v>23</v>
      </c>
      <c r="D10" s="61">
        <v>17</v>
      </c>
      <c r="E10" s="61">
        <v>0</v>
      </c>
      <c r="F10" s="62">
        <f t="shared" ref="F10:F22" si="0">B10*0.5+C10*1+D10*2+E10*2.5</f>
        <v>59.5</v>
      </c>
      <c r="G10" s="63"/>
      <c r="H10" s="64" t="s">
        <v>4</v>
      </c>
      <c r="I10" s="46">
        <v>11</v>
      </c>
      <c r="J10" s="46">
        <v>66</v>
      </c>
      <c r="K10" s="46">
        <v>10</v>
      </c>
      <c r="L10" s="46">
        <v>2</v>
      </c>
      <c r="M10" s="62">
        <f t="shared" ref="M10:M22" si="1">I10*0.5+J10*1+K10*2+L10*2.5</f>
        <v>96.5</v>
      </c>
      <c r="N10" s="65">
        <f>F20+F21+F22+M10</f>
        <v>383</v>
      </c>
      <c r="O10" s="64" t="s">
        <v>43</v>
      </c>
      <c r="P10" s="46">
        <v>11</v>
      </c>
      <c r="Q10" s="46">
        <v>88</v>
      </c>
      <c r="R10" s="46">
        <v>12</v>
      </c>
      <c r="S10" s="46">
        <v>2</v>
      </c>
      <c r="T10" s="62">
        <f t="shared" ref="T10:T21" si="2">P10*0.5+Q10*1+R10*2+S10*2.5</f>
        <v>122.5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28</v>
      </c>
      <c r="D11" s="61">
        <v>17</v>
      </c>
      <c r="E11" s="61">
        <v>0</v>
      </c>
      <c r="F11" s="62">
        <f t="shared" si="0"/>
        <v>65.5</v>
      </c>
      <c r="G11" s="63"/>
      <c r="H11" s="64" t="s">
        <v>5</v>
      </c>
      <c r="I11" s="46">
        <v>14</v>
      </c>
      <c r="J11" s="46">
        <v>70</v>
      </c>
      <c r="K11" s="46">
        <v>11</v>
      </c>
      <c r="L11" s="46">
        <v>0</v>
      </c>
      <c r="M11" s="62">
        <f t="shared" si="1"/>
        <v>99</v>
      </c>
      <c r="N11" s="65">
        <f>F21+F22+M10+M11</f>
        <v>370.5</v>
      </c>
      <c r="O11" s="64" t="s">
        <v>44</v>
      </c>
      <c r="P11" s="46">
        <v>7</v>
      </c>
      <c r="Q11" s="46">
        <v>74</v>
      </c>
      <c r="R11" s="46">
        <v>9</v>
      </c>
      <c r="S11" s="46">
        <v>0</v>
      </c>
      <c r="T11" s="62">
        <f t="shared" si="2"/>
        <v>95.5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32</v>
      </c>
      <c r="D12" s="61">
        <v>14</v>
      </c>
      <c r="E12" s="61">
        <v>0</v>
      </c>
      <c r="F12" s="62">
        <f t="shared" si="0"/>
        <v>62</v>
      </c>
      <c r="G12" s="63"/>
      <c r="H12" s="64" t="s">
        <v>6</v>
      </c>
      <c r="I12" s="46">
        <v>13</v>
      </c>
      <c r="J12" s="46">
        <v>87</v>
      </c>
      <c r="K12" s="46">
        <v>10</v>
      </c>
      <c r="L12" s="46">
        <v>1</v>
      </c>
      <c r="M12" s="62">
        <f t="shared" si="1"/>
        <v>116</v>
      </c>
      <c r="N12" s="63">
        <f>F22+M10+M11+M12</f>
        <v>396.5</v>
      </c>
      <c r="O12" s="64" t="s">
        <v>32</v>
      </c>
      <c r="P12" s="46">
        <v>9</v>
      </c>
      <c r="Q12" s="46">
        <v>79</v>
      </c>
      <c r="R12" s="46">
        <v>14</v>
      </c>
      <c r="S12" s="46">
        <v>1</v>
      </c>
      <c r="T12" s="62">
        <f t="shared" si="2"/>
        <v>114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40</v>
      </c>
      <c r="D13" s="61">
        <v>12</v>
      </c>
      <c r="E13" s="61">
        <v>1</v>
      </c>
      <c r="F13" s="62">
        <f t="shared" si="0"/>
        <v>68.5</v>
      </c>
      <c r="G13" s="63">
        <f t="shared" ref="G13:G19" si="3">F10+F11+F12+F13</f>
        <v>255.5</v>
      </c>
      <c r="H13" s="64" t="s">
        <v>7</v>
      </c>
      <c r="I13" s="46">
        <v>9</v>
      </c>
      <c r="J13" s="46">
        <v>65</v>
      </c>
      <c r="K13" s="46">
        <v>10</v>
      </c>
      <c r="L13" s="46">
        <v>2</v>
      </c>
      <c r="M13" s="62">
        <f t="shared" si="1"/>
        <v>94.5</v>
      </c>
      <c r="N13" s="63">
        <f t="shared" ref="N13:N18" si="4">M10+M11+M12+M13</f>
        <v>406</v>
      </c>
      <c r="O13" s="64" t="s">
        <v>33</v>
      </c>
      <c r="P13" s="46">
        <v>17</v>
      </c>
      <c r="Q13" s="46">
        <v>79</v>
      </c>
      <c r="R13" s="46">
        <v>9</v>
      </c>
      <c r="S13" s="46">
        <v>2</v>
      </c>
      <c r="T13" s="62">
        <f t="shared" si="2"/>
        <v>110.5</v>
      </c>
      <c r="U13" s="63">
        <f t="shared" ref="U13:U21" si="5">T10+T11+T12+T13</f>
        <v>442.5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31</v>
      </c>
      <c r="D14" s="61">
        <v>12</v>
      </c>
      <c r="E14" s="61">
        <v>0</v>
      </c>
      <c r="F14" s="62">
        <f t="shared" si="0"/>
        <v>57.5</v>
      </c>
      <c r="G14" s="63">
        <f t="shared" si="3"/>
        <v>253.5</v>
      </c>
      <c r="H14" s="64" t="s">
        <v>9</v>
      </c>
      <c r="I14" s="46">
        <v>12</v>
      </c>
      <c r="J14" s="46">
        <v>71</v>
      </c>
      <c r="K14" s="46">
        <v>13</v>
      </c>
      <c r="L14" s="46">
        <v>1</v>
      </c>
      <c r="M14" s="62">
        <f t="shared" si="1"/>
        <v>105.5</v>
      </c>
      <c r="N14" s="63">
        <f t="shared" si="4"/>
        <v>415</v>
      </c>
      <c r="O14" s="64" t="s">
        <v>29</v>
      </c>
      <c r="P14" s="45">
        <v>11</v>
      </c>
      <c r="Q14" s="45">
        <v>86</v>
      </c>
      <c r="R14" s="45">
        <v>9</v>
      </c>
      <c r="S14" s="45">
        <v>1</v>
      </c>
      <c r="T14" s="62">
        <f t="shared" si="2"/>
        <v>112</v>
      </c>
      <c r="U14" s="63">
        <f t="shared" si="5"/>
        <v>432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34</v>
      </c>
      <c r="D15" s="61">
        <v>15</v>
      </c>
      <c r="E15" s="61">
        <v>1</v>
      </c>
      <c r="F15" s="62">
        <f t="shared" si="0"/>
        <v>69.5</v>
      </c>
      <c r="G15" s="63">
        <f t="shared" si="3"/>
        <v>257.5</v>
      </c>
      <c r="H15" s="64" t="s">
        <v>12</v>
      </c>
      <c r="I15" s="46">
        <v>10</v>
      </c>
      <c r="J15" s="46">
        <v>72</v>
      </c>
      <c r="K15" s="46">
        <v>15</v>
      </c>
      <c r="L15" s="46">
        <v>2</v>
      </c>
      <c r="M15" s="62">
        <f t="shared" si="1"/>
        <v>112</v>
      </c>
      <c r="N15" s="63">
        <f t="shared" si="4"/>
        <v>428</v>
      </c>
      <c r="O15" s="60" t="s">
        <v>30</v>
      </c>
      <c r="P15" s="46">
        <v>14</v>
      </c>
      <c r="Q15" s="46">
        <v>80</v>
      </c>
      <c r="R15" s="46">
        <v>11</v>
      </c>
      <c r="S15" s="46">
        <v>0</v>
      </c>
      <c r="T15" s="62">
        <f t="shared" si="2"/>
        <v>109</v>
      </c>
      <c r="U15" s="63">
        <f t="shared" si="5"/>
        <v>445.5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32</v>
      </c>
      <c r="D16" s="61">
        <v>12</v>
      </c>
      <c r="E16" s="61">
        <v>0</v>
      </c>
      <c r="F16" s="62">
        <f t="shared" si="0"/>
        <v>58.5</v>
      </c>
      <c r="G16" s="63">
        <f t="shared" si="3"/>
        <v>254</v>
      </c>
      <c r="H16" s="64" t="s">
        <v>15</v>
      </c>
      <c r="I16" s="46">
        <v>8</v>
      </c>
      <c r="J16" s="46">
        <v>68</v>
      </c>
      <c r="K16" s="46">
        <v>12</v>
      </c>
      <c r="L16" s="46">
        <v>1</v>
      </c>
      <c r="M16" s="62">
        <f t="shared" si="1"/>
        <v>98.5</v>
      </c>
      <c r="N16" s="63">
        <f t="shared" si="4"/>
        <v>410.5</v>
      </c>
      <c r="O16" s="64" t="s">
        <v>8</v>
      </c>
      <c r="P16" s="46">
        <v>9</v>
      </c>
      <c r="Q16" s="46">
        <v>67</v>
      </c>
      <c r="R16" s="46">
        <v>10</v>
      </c>
      <c r="S16" s="46">
        <v>0</v>
      </c>
      <c r="T16" s="62">
        <f t="shared" si="2"/>
        <v>91.5</v>
      </c>
      <c r="U16" s="63">
        <f t="shared" si="5"/>
        <v>423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56</v>
      </c>
      <c r="D17" s="61">
        <v>15</v>
      </c>
      <c r="E17" s="61">
        <v>2</v>
      </c>
      <c r="F17" s="62">
        <f t="shared" si="0"/>
        <v>96</v>
      </c>
      <c r="G17" s="63">
        <f t="shared" si="3"/>
        <v>281.5</v>
      </c>
      <c r="H17" s="64" t="s">
        <v>18</v>
      </c>
      <c r="I17" s="46">
        <v>11</v>
      </c>
      <c r="J17" s="46">
        <v>76</v>
      </c>
      <c r="K17" s="46">
        <v>16</v>
      </c>
      <c r="L17" s="46">
        <v>2</v>
      </c>
      <c r="M17" s="62">
        <f t="shared" si="1"/>
        <v>118.5</v>
      </c>
      <c r="N17" s="63">
        <f t="shared" si="4"/>
        <v>434.5</v>
      </c>
      <c r="O17" s="64" t="s">
        <v>10</v>
      </c>
      <c r="P17" s="46">
        <v>10</v>
      </c>
      <c r="Q17" s="46">
        <v>51</v>
      </c>
      <c r="R17" s="46">
        <v>12</v>
      </c>
      <c r="S17" s="46">
        <v>0</v>
      </c>
      <c r="T17" s="62">
        <f t="shared" si="2"/>
        <v>80</v>
      </c>
      <c r="U17" s="63">
        <f t="shared" si="5"/>
        <v>392.5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37</v>
      </c>
      <c r="D18" s="61">
        <v>8</v>
      </c>
      <c r="E18" s="61">
        <v>2</v>
      </c>
      <c r="F18" s="62">
        <f t="shared" si="0"/>
        <v>61.5</v>
      </c>
      <c r="G18" s="63">
        <f t="shared" si="3"/>
        <v>285.5</v>
      </c>
      <c r="H18" s="64" t="s">
        <v>20</v>
      </c>
      <c r="I18" s="46">
        <v>13</v>
      </c>
      <c r="J18" s="46">
        <v>73</v>
      </c>
      <c r="K18" s="45">
        <v>14</v>
      </c>
      <c r="L18" s="46">
        <v>1</v>
      </c>
      <c r="M18" s="62">
        <f t="shared" si="1"/>
        <v>110</v>
      </c>
      <c r="N18" s="63">
        <f t="shared" si="4"/>
        <v>439</v>
      </c>
      <c r="O18" s="64" t="s">
        <v>13</v>
      </c>
      <c r="P18" s="46">
        <v>16</v>
      </c>
      <c r="Q18" s="46">
        <v>68</v>
      </c>
      <c r="R18" s="46">
        <v>10</v>
      </c>
      <c r="S18" s="46">
        <v>0</v>
      </c>
      <c r="T18" s="62">
        <f t="shared" si="2"/>
        <v>96</v>
      </c>
      <c r="U18" s="63">
        <f t="shared" si="5"/>
        <v>376.5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38</v>
      </c>
      <c r="D19" s="69">
        <v>14</v>
      </c>
      <c r="E19" s="69">
        <v>0</v>
      </c>
      <c r="F19" s="70">
        <f t="shared" si="0"/>
        <v>70.5</v>
      </c>
      <c r="G19" s="71">
        <f t="shared" si="3"/>
        <v>286.5</v>
      </c>
      <c r="H19" s="72" t="s">
        <v>22</v>
      </c>
      <c r="I19" s="45">
        <v>9</v>
      </c>
      <c r="J19" s="45">
        <v>57</v>
      </c>
      <c r="K19" s="46">
        <v>10</v>
      </c>
      <c r="L19" s="45">
        <v>2</v>
      </c>
      <c r="M19" s="62">
        <f t="shared" si="1"/>
        <v>86.5</v>
      </c>
      <c r="N19" s="63">
        <f>M16+M17+M18+M19</f>
        <v>413.5</v>
      </c>
      <c r="O19" s="64" t="s">
        <v>16</v>
      </c>
      <c r="P19" s="46">
        <v>14</v>
      </c>
      <c r="Q19" s="46">
        <v>70</v>
      </c>
      <c r="R19" s="46">
        <v>8</v>
      </c>
      <c r="S19" s="46">
        <v>1</v>
      </c>
      <c r="T19" s="62">
        <f t="shared" si="2"/>
        <v>95.5</v>
      </c>
      <c r="U19" s="63">
        <f t="shared" si="5"/>
        <v>363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69</v>
      </c>
      <c r="D20" s="67">
        <v>15</v>
      </c>
      <c r="E20" s="67">
        <v>2</v>
      </c>
      <c r="F20" s="73">
        <f t="shared" si="0"/>
        <v>111.5</v>
      </c>
      <c r="G20" s="74"/>
      <c r="H20" s="64" t="s">
        <v>24</v>
      </c>
      <c r="I20" s="46">
        <v>12</v>
      </c>
      <c r="J20" s="46">
        <v>65</v>
      </c>
      <c r="K20" s="46">
        <v>9</v>
      </c>
      <c r="L20" s="46">
        <v>3</v>
      </c>
      <c r="M20" s="73">
        <f t="shared" si="1"/>
        <v>96.5</v>
      </c>
      <c r="N20" s="63">
        <f>M17+M18+M19+M20</f>
        <v>411.5</v>
      </c>
      <c r="O20" s="64" t="s">
        <v>45</v>
      </c>
      <c r="P20" s="45">
        <v>3</v>
      </c>
      <c r="Q20" s="45">
        <v>51</v>
      </c>
      <c r="R20" s="45">
        <v>8</v>
      </c>
      <c r="S20" s="45">
        <v>0</v>
      </c>
      <c r="T20" s="73">
        <f t="shared" si="2"/>
        <v>68.5</v>
      </c>
      <c r="U20" s="63">
        <f t="shared" si="5"/>
        <v>340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11</v>
      </c>
      <c r="C21" s="61">
        <v>60</v>
      </c>
      <c r="D21" s="61">
        <v>11</v>
      </c>
      <c r="E21" s="61">
        <v>1</v>
      </c>
      <c r="F21" s="62">
        <f t="shared" si="0"/>
        <v>90</v>
      </c>
      <c r="G21" s="75"/>
      <c r="H21" s="72" t="s">
        <v>25</v>
      </c>
      <c r="I21" s="46">
        <v>12</v>
      </c>
      <c r="J21" s="46">
        <v>72</v>
      </c>
      <c r="K21" s="46">
        <v>11</v>
      </c>
      <c r="L21" s="46">
        <v>2</v>
      </c>
      <c r="M21" s="62">
        <f t="shared" si="1"/>
        <v>105</v>
      </c>
      <c r="N21" s="63">
        <f>M18+M19+M20+M21</f>
        <v>398</v>
      </c>
      <c r="O21" s="68" t="s">
        <v>46</v>
      </c>
      <c r="P21" s="47">
        <v>4</v>
      </c>
      <c r="Q21" s="47">
        <v>57</v>
      </c>
      <c r="R21" s="47">
        <v>10</v>
      </c>
      <c r="S21" s="47">
        <v>0</v>
      </c>
      <c r="T21" s="70">
        <f t="shared" si="2"/>
        <v>79</v>
      </c>
      <c r="U21" s="71">
        <f t="shared" si="5"/>
        <v>339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64</v>
      </c>
      <c r="D22" s="61">
        <v>8</v>
      </c>
      <c r="E22" s="61">
        <v>0</v>
      </c>
      <c r="F22" s="62">
        <f t="shared" si="0"/>
        <v>85</v>
      </c>
      <c r="G22" s="63"/>
      <c r="H22" s="68" t="s">
        <v>26</v>
      </c>
      <c r="I22" s="47">
        <v>9</v>
      </c>
      <c r="J22" s="47">
        <v>77</v>
      </c>
      <c r="K22" s="159">
        <v>7</v>
      </c>
      <c r="L22" s="47">
        <v>1</v>
      </c>
      <c r="M22" s="62">
        <f t="shared" si="1"/>
        <v>98</v>
      </c>
      <c r="N22" s="71">
        <f>M19+M20+M21+M22</f>
        <v>386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286.5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439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87</v>
      </c>
      <c r="N24" s="88"/>
      <c r="O24" s="206"/>
      <c r="P24" s="207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98 X CARRERA 53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1206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44167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10</v>
      </c>
      <c r="C10" s="46">
        <v>91</v>
      </c>
      <c r="D10" s="46">
        <v>21</v>
      </c>
      <c r="E10" s="46">
        <v>2</v>
      </c>
      <c r="F10" s="62">
        <f>B10*0.5+C10*1+D10*2+E10*2.5</f>
        <v>143</v>
      </c>
      <c r="G10" s="2"/>
      <c r="H10" s="19" t="s">
        <v>4</v>
      </c>
      <c r="I10" s="46">
        <v>24</v>
      </c>
      <c r="J10" s="46">
        <v>203</v>
      </c>
      <c r="K10" s="46">
        <v>16</v>
      </c>
      <c r="L10" s="46">
        <v>5</v>
      </c>
      <c r="M10" s="6">
        <f>I10*0.5+J10*1+K10*2+L10*2.5</f>
        <v>259.5</v>
      </c>
      <c r="N10" s="9">
        <f>F20+F21+F22+M10</f>
        <v>982</v>
      </c>
      <c r="O10" s="19" t="s">
        <v>43</v>
      </c>
      <c r="P10" s="46">
        <v>21</v>
      </c>
      <c r="Q10" s="46">
        <v>186</v>
      </c>
      <c r="R10" s="46">
        <v>21</v>
      </c>
      <c r="S10" s="46">
        <v>2</v>
      </c>
      <c r="T10" s="6">
        <f>P10*0.5+Q10*1+R10*2+S10*2.5</f>
        <v>243.5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14</v>
      </c>
      <c r="C11" s="46">
        <v>108</v>
      </c>
      <c r="D11" s="46">
        <v>26</v>
      </c>
      <c r="E11" s="46">
        <v>4</v>
      </c>
      <c r="F11" s="6">
        <f t="shared" ref="F11:F22" si="0">B11*0.5+C11*1+D11*2+E11*2.5</f>
        <v>177</v>
      </c>
      <c r="G11" s="2"/>
      <c r="H11" s="19" t="s">
        <v>5</v>
      </c>
      <c r="I11" s="46">
        <v>27</v>
      </c>
      <c r="J11" s="46">
        <v>196</v>
      </c>
      <c r="K11" s="46">
        <v>24</v>
      </c>
      <c r="L11" s="46">
        <v>4</v>
      </c>
      <c r="M11" s="6">
        <f t="shared" ref="M11:M22" si="1">I11*0.5+J11*1+K11*2+L11*2.5</f>
        <v>267.5</v>
      </c>
      <c r="N11" s="9">
        <f>F21+F22+M10+M11</f>
        <v>1025.5</v>
      </c>
      <c r="O11" s="19" t="s">
        <v>44</v>
      </c>
      <c r="P11" s="46">
        <v>33</v>
      </c>
      <c r="Q11" s="46">
        <v>217</v>
      </c>
      <c r="R11" s="46">
        <v>22</v>
      </c>
      <c r="S11" s="46">
        <v>2</v>
      </c>
      <c r="T11" s="6">
        <f t="shared" ref="T11:T21" si="2">P11*0.5+Q11*1+R11*2+S11*2.5</f>
        <v>282.5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93</v>
      </c>
      <c r="D12" s="46">
        <v>23</v>
      </c>
      <c r="E12" s="46">
        <v>4</v>
      </c>
      <c r="F12" s="6">
        <f t="shared" si="0"/>
        <v>153</v>
      </c>
      <c r="G12" s="2"/>
      <c r="H12" s="19" t="s">
        <v>6</v>
      </c>
      <c r="I12" s="46">
        <v>31</v>
      </c>
      <c r="J12" s="46">
        <v>218</v>
      </c>
      <c r="K12" s="46">
        <v>19</v>
      </c>
      <c r="L12" s="46">
        <v>4</v>
      </c>
      <c r="M12" s="6">
        <f t="shared" si="1"/>
        <v>281.5</v>
      </c>
      <c r="N12" s="2">
        <f>F22+M10+M11+M12</f>
        <v>1046.5</v>
      </c>
      <c r="O12" s="19" t="s">
        <v>32</v>
      </c>
      <c r="P12" s="46">
        <v>36</v>
      </c>
      <c r="Q12" s="46">
        <v>232</v>
      </c>
      <c r="R12" s="46">
        <v>20</v>
      </c>
      <c r="S12" s="46">
        <v>2</v>
      </c>
      <c r="T12" s="6">
        <f t="shared" si="2"/>
        <v>295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19</v>
      </c>
      <c r="C13" s="46">
        <v>120</v>
      </c>
      <c r="D13" s="46">
        <v>26</v>
      </c>
      <c r="E13" s="46">
        <v>3</v>
      </c>
      <c r="F13" s="6">
        <f t="shared" si="0"/>
        <v>189</v>
      </c>
      <c r="G13" s="2">
        <f>F10+F11+F12+F13</f>
        <v>662</v>
      </c>
      <c r="H13" s="19" t="s">
        <v>7</v>
      </c>
      <c r="I13" s="46">
        <v>30</v>
      </c>
      <c r="J13" s="46">
        <v>186</v>
      </c>
      <c r="K13" s="46">
        <v>18</v>
      </c>
      <c r="L13" s="46">
        <v>6</v>
      </c>
      <c r="M13" s="6">
        <f t="shared" si="1"/>
        <v>252</v>
      </c>
      <c r="N13" s="2">
        <f t="shared" ref="N13:N18" si="3">M10+M11+M12+M13</f>
        <v>1060.5</v>
      </c>
      <c r="O13" s="19" t="s">
        <v>33</v>
      </c>
      <c r="P13" s="46">
        <v>31</v>
      </c>
      <c r="Q13" s="46">
        <v>227</v>
      </c>
      <c r="R13" s="46">
        <v>24</v>
      </c>
      <c r="S13" s="46">
        <v>1</v>
      </c>
      <c r="T13" s="6">
        <f t="shared" si="2"/>
        <v>293</v>
      </c>
      <c r="U13" s="2">
        <f t="shared" ref="U13:U21" si="4">T10+T11+T12+T13</f>
        <v>1114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18</v>
      </c>
      <c r="C14" s="46">
        <v>131</v>
      </c>
      <c r="D14" s="46">
        <v>34</v>
      </c>
      <c r="E14" s="46">
        <v>3</v>
      </c>
      <c r="F14" s="6">
        <f t="shared" si="0"/>
        <v>215.5</v>
      </c>
      <c r="G14" s="2">
        <f t="shared" ref="G14:G19" si="5">F11+F12+F13+F14</f>
        <v>734.5</v>
      </c>
      <c r="H14" s="19" t="s">
        <v>9</v>
      </c>
      <c r="I14" s="46">
        <v>24</v>
      </c>
      <c r="J14" s="46">
        <v>161</v>
      </c>
      <c r="K14" s="46">
        <v>16</v>
      </c>
      <c r="L14" s="46">
        <v>2</v>
      </c>
      <c r="M14" s="6">
        <f t="shared" si="1"/>
        <v>210</v>
      </c>
      <c r="N14" s="2">
        <f t="shared" si="3"/>
        <v>1011</v>
      </c>
      <c r="O14" s="19" t="s">
        <v>29</v>
      </c>
      <c r="P14" s="45">
        <v>29</v>
      </c>
      <c r="Q14" s="45">
        <v>236</v>
      </c>
      <c r="R14" s="45">
        <v>21</v>
      </c>
      <c r="S14" s="45">
        <v>3</v>
      </c>
      <c r="T14" s="6">
        <f t="shared" si="2"/>
        <v>300</v>
      </c>
      <c r="U14" s="2">
        <f t="shared" si="4"/>
        <v>1170.5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140</v>
      </c>
      <c r="D15" s="46">
        <v>31</v>
      </c>
      <c r="E15" s="46">
        <v>6</v>
      </c>
      <c r="F15" s="6">
        <f t="shared" si="0"/>
        <v>230</v>
      </c>
      <c r="G15" s="2">
        <f t="shared" si="5"/>
        <v>787.5</v>
      </c>
      <c r="H15" s="19" t="s">
        <v>12</v>
      </c>
      <c r="I15" s="46">
        <v>20</v>
      </c>
      <c r="J15" s="46">
        <v>165</v>
      </c>
      <c r="K15" s="46">
        <v>15</v>
      </c>
      <c r="L15" s="46">
        <v>2</v>
      </c>
      <c r="M15" s="6">
        <f t="shared" si="1"/>
        <v>210</v>
      </c>
      <c r="N15" s="2">
        <f t="shared" si="3"/>
        <v>953.5</v>
      </c>
      <c r="O15" s="18" t="s">
        <v>30</v>
      </c>
      <c r="P15" s="46">
        <v>41</v>
      </c>
      <c r="Q15" s="46">
        <v>230</v>
      </c>
      <c r="R15" s="45">
        <v>20</v>
      </c>
      <c r="S15" s="46">
        <v>1</v>
      </c>
      <c r="T15" s="6">
        <f t="shared" si="2"/>
        <v>293</v>
      </c>
      <c r="U15" s="2">
        <f t="shared" si="4"/>
        <v>1181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19</v>
      </c>
      <c r="C16" s="46">
        <v>131</v>
      </c>
      <c r="D16" s="46">
        <v>27</v>
      </c>
      <c r="E16" s="46">
        <v>4</v>
      </c>
      <c r="F16" s="6">
        <f t="shared" si="0"/>
        <v>204.5</v>
      </c>
      <c r="G16" s="2">
        <f t="shared" si="5"/>
        <v>839</v>
      </c>
      <c r="H16" s="19" t="s">
        <v>15</v>
      </c>
      <c r="I16" s="46">
        <v>18</v>
      </c>
      <c r="J16" s="46">
        <v>163</v>
      </c>
      <c r="K16" s="46">
        <v>12</v>
      </c>
      <c r="L16" s="46">
        <v>1</v>
      </c>
      <c r="M16" s="6">
        <f t="shared" si="1"/>
        <v>198.5</v>
      </c>
      <c r="N16" s="2">
        <f t="shared" si="3"/>
        <v>870.5</v>
      </c>
      <c r="O16" s="19" t="s">
        <v>8</v>
      </c>
      <c r="P16" s="46">
        <v>35</v>
      </c>
      <c r="Q16" s="46">
        <v>246</v>
      </c>
      <c r="R16" s="46">
        <v>24</v>
      </c>
      <c r="S16" s="46">
        <v>2</v>
      </c>
      <c r="T16" s="6">
        <f t="shared" si="2"/>
        <v>316.5</v>
      </c>
      <c r="U16" s="2">
        <f t="shared" si="4"/>
        <v>1202.5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140</v>
      </c>
      <c r="D17" s="46">
        <v>33</v>
      </c>
      <c r="E17" s="46">
        <v>3</v>
      </c>
      <c r="F17" s="6">
        <f t="shared" si="0"/>
        <v>228.5</v>
      </c>
      <c r="G17" s="2">
        <f t="shared" si="5"/>
        <v>878.5</v>
      </c>
      <c r="H17" s="19" t="s">
        <v>18</v>
      </c>
      <c r="I17" s="46">
        <v>20</v>
      </c>
      <c r="J17" s="46">
        <v>167</v>
      </c>
      <c r="K17" s="46">
        <v>21</v>
      </c>
      <c r="L17" s="46">
        <v>1</v>
      </c>
      <c r="M17" s="6">
        <f t="shared" si="1"/>
        <v>221.5</v>
      </c>
      <c r="N17" s="2">
        <f t="shared" si="3"/>
        <v>840</v>
      </c>
      <c r="O17" s="19" t="s">
        <v>10</v>
      </c>
      <c r="P17" s="46">
        <v>31</v>
      </c>
      <c r="Q17" s="46">
        <v>233</v>
      </c>
      <c r="R17" s="46">
        <v>30</v>
      </c>
      <c r="S17" s="46">
        <v>0</v>
      </c>
      <c r="T17" s="6">
        <f t="shared" si="2"/>
        <v>308.5</v>
      </c>
      <c r="U17" s="2">
        <f t="shared" si="4"/>
        <v>1218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24</v>
      </c>
      <c r="C18" s="46">
        <v>143</v>
      </c>
      <c r="D18" s="46">
        <v>29</v>
      </c>
      <c r="E18" s="46">
        <v>6</v>
      </c>
      <c r="F18" s="6">
        <f t="shared" si="0"/>
        <v>228</v>
      </c>
      <c r="G18" s="2">
        <f t="shared" si="5"/>
        <v>891</v>
      </c>
      <c r="H18" s="19" t="s">
        <v>20</v>
      </c>
      <c r="I18" s="46">
        <v>25</v>
      </c>
      <c r="J18" s="46">
        <v>177</v>
      </c>
      <c r="K18" s="46">
        <v>24</v>
      </c>
      <c r="L18" s="46">
        <v>4</v>
      </c>
      <c r="M18" s="6">
        <f t="shared" si="1"/>
        <v>247.5</v>
      </c>
      <c r="N18" s="2">
        <f t="shared" si="3"/>
        <v>877.5</v>
      </c>
      <c r="O18" s="19" t="s">
        <v>13</v>
      </c>
      <c r="P18" s="46">
        <v>30</v>
      </c>
      <c r="Q18" s="46">
        <v>210</v>
      </c>
      <c r="R18" s="46">
        <v>28</v>
      </c>
      <c r="S18" s="46">
        <v>0</v>
      </c>
      <c r="T18" s="6">
        <f t="shared" si="2"/>
        <v>281</v>
      </c>
      <c r="U18" s="2">
        <f t="shared" si="4"/>
        <v>1199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163</v>
      </c>
      <c r="D19" s="47">
        <v>23</v>
      </c>
      <c r="E19" s="47">
        <v>3</v>
      </c>
      <c r="F19" s="7">
        <f t="shared" si="0"/>
        <v>224</v>
      </c>
      <c r="G19" s="3">
        <f t="shared" si="5"/>
        <v>885</v>
      </c>
      <c r="H19" s="20" t="s">
        <v>22</v>
      </c>
      <c r="I19" s="45">
        <v>20</v>
      </c>
      <c r="J19" s="45">
        <v>181</v>
      </c>
      <c r="K19" s="45">
        <v>26</v>
      </c>
      <c r="L19" s="45">
        <v>1</v>
      </c>
      <c r="M19" s="6">
        <f t="shared" si="1"/>
        <v>245.5</v>
      </c>
      <c r="N19" s="2">
        <f>M16+M17+M18+M19</f>
        <v>913</v>
      </c>
      <c r="O19" s="19" t="s">
        <v>16</v>
      </c>
      <c r="P19" s="46">
        <v>37</v>
      </c>
      <c r="Q19" s="46">
        <v>229</v>
      </c>
      <c r="R19" s="46">
        <v>29</v>
      </c>
      <c r="S19" s="46">
        <v>0</v>
      </c>
      <c r="T19" s="6">
        <f t="shared" si="2"/>
        <v>305.5</v>
      </c>
      <c r="U19" s="2">
        <f t="shared" si="4"/>
        <v>1211.5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25</v>
      </c>
      <c r="C20" s="45">
        <v>171</v>
      </c>
      <c r="D20" s="45">
        <v>19</v>
      </c>
      <c r="E20" s="45">
        <v>1</v>
      </c>
      <c r="F20" s="8">
        <f t="shared" si="0"/>
        <v>224</v>
      </c>
      <c r="G20" s="35"/>
      <c r="H20" s="19" t="s">
        <v>24</v>
      </c>
      <c r="I20" s="46">
        <v>18</v>
      </c>
      <c r="J20" s="46">
        <v>195</v>
      </c>
      <c r="K20" s="46">
        <v>19</v>
      </c>
      <c r="L20" s="46">
        <v>1</v>
      </c>
      <c r="M20" s="8">
        <f t="shared" si="1"/>
        <v>244.5</v>
      </c>
      <c r="N20" s="2">
        <f>M17+M18+M19+M20</f>
        <v>959</v>
      </c>
      <c r="O20" s="19" t="s">
        <v>45</v>
      </c>
      <c r="P20" s="45">
        <v>31</v>
      </c>
      <c r="Q20" s="45">
        <v>189</v>
      </c>
      <c r="R20" s="46">
        <v>24</v>
      </c>
      <c r="S20" s="45">
        <v>0</v>
      </c>
      <c r="T20" s="8">
        <f t="shared" si="2"/>
        <v>252.5</v>
      </c>
      <c r="U20" s="2">
        <f t="shared" si="4"/>
        <v>1147.5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193</v>
      </c>
      <c r="D21" s="46">
        <v>21</v>
      </c>
      <c r="E21" s="46">
        <v>4</v>
      </c>
      <c r="F21" s="6">
        <f t="shared" si="0"/>
        <v>260.5</v>
      </c>
      <c r="G21" s="36"/>
      <c r="H21" s="20" t="s">
        <v>25</v>
      </c>
      <c r="I21" s="46">
        <v>33</v>
      </c>
      <c r="J21" s="46">
        <v>227</v>
      </c>
      <c r="K21" s="46">
        <v>20</v>
      </c>
      <c r="L21" s="46">
        <v>3</v>
      </c>
      <c r="M21" s="6">
        <f t="shared" si="1"/>
        <v>291</v>
      </c>
      <c r="N21" s="2">
        <f>M18+M19+M20+M21</f>
        <v>1028.5</v>
      </c>
      <c r="O21" s="21" t="s">
        <v>46</v>
      </c>
      <c r="P21" s="47">
        <v>24</v>
      </c>
      <c r="Q21" s="47">
        <v>171</v>
      </c>
      <c r="R21" s="47">
        <v>21</v>
      </c>
      <c r="S21" s="47">
        <v>1</v>
      </c>
      <c r="T21" s="7">
        <f t="shared" si="2"/>
        <v>227.5</v>
      </c>
      <c r="U21" s="3">
        <f t="shared" si="4"/>
        <v>1066.5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178</v>
      </c>
      <c r="D22" s="46">
        <v>20</v>
      </c>
      <c r="E22" s="46">
        <v>3</v>
      </c>
      <c r="F22" s="6">
        <f t="shared" si="0"/>
        <v>238</v>
      </c>
      <c r="G22" s="2"/>
      <c r="H22" s="21" t="s">
        <v>26</v>
      </c>
      <c r="I22" s="47">
        <v>31</v>
      </c>
      <c r="J22" s="47">
        <v>195</v>
      </c>
      <c r="K22" s="47">
        <v>23</v>
      </c>
      <c r="L22" s="47">
        <v>4</v>
      </c>
      <c r="M22" s="6">
        <f t="shared" si="1"/>
        <v>266.5</v>
      </c>
      <c r="N22" s="3">
        <f>M19+M20+M21+M22</f>
        <v>1047.5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891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1060.5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1218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86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>
        <v>3</v>
      </c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98 X CARRERA 53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1206</v>
      </c>
      <c r="M6" s="173"/>
      <c r="N6" s="173"/>
      <c r="O6" s="12"/>
      <c r="P6" s="162" t="s">
        <v>58</v>
      </c>
      <c r="Q6" s="162"/>
      <c r="R6" s="162"/>
      <c r="S6" s="213">
        <f>'G-1'!S6:U6</f>
        <v>44167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20</v>
      </c>
      <c r="C10" s="46">
        <f>'G-1'!C10+'G-3'!C10+'G-4'!C10</f>
        <v>166</v>
      </c>
      <c r="D10" s="46">
        <f>'G-1'!D10+'G-3'!D10+'G-4'!D10</f>
        <v>41</v>
      </c>
      <c r="E10" s="46">
        <f>'G-1'!E10+'G-3'!E10+'G-4'!E10</f>
        <v>3</v>
      </c>
      <c r="F10" s="6">
        <f t="shared" ref="F10:F22" si="0">B10*0.5+C10*1+D10*2+E10*2.5</f>
        <v>265.5</v>
      </c>
      <c r="G10" s="2"/>
      <c r="H10" s="19" t="s">
        <v>4</v>
      </c>
      <c r="I10" s="46">
        <f>'G-1'!I10+'G-3'!I10+'G-4'!I10</f>
        <v>76</v>
      </c>
      <c r="J10" s="46">
        <f>'G-1'!J10+'G-3'!J10+'G-4'!J10</f>
        <v>419</v>
      </c>
      <c r="K10" s="46">
        <f>'G-1'!K10+'G-3'!K10+'G-4'!K10</f>
        <v>35</v>
      </c>
      <c r="L10" s="46">
        <f>'G-1'!L10+'G-3'!L10+'G-4'!L10</f>
        <v>14</v>
      </c>
      <c r="M10" s="6">
        <f t="shared" ref="M10:M22" si="1">I10*0.5+J10*1+K10*2+L10*2.5</f>
        <v>562</v>
      </c>
      <c r="N10" s="9">
        <f>F20+F21+F22+M10</f>
        <v>2159.5</v>
      </c>
      <c r="O10" s="19" t="s">
        <v>43</v>
      </c>
      <c r="P10" s="46">
        <f>'G-1'!P10+'G-3'!P10+'G-4'!P10</f>
        <v>57</v>
      </c>
      <c r="Q10" s="46">
        <f>'G-1'!Q10+'G-3'!Q10+'G-4'!Q10</f>
        <v>414</v>
      </c>
      <c r="R10" s="46">
        <f>'G-1'!R10+'G-3'!R10+'G-4'!R10</f>
        <v>37</v>
      </c>
      <c r="S10" s="46">
        <f>'G-1'!S10+'G-3'!S10+'G-4'!S10</f>
        <v>6</v>
      </c>
      <c r="T10" s="6">
        <f t="shared" ref="T10:T21" si="2">P10*0.5+Q10*1+R10*2+S10*2.5</f>
        <v>531.5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24</v>
      </c>
      <c r="C11" s="46">
        <f>'G-1'!C11+'G-3'!C11+'G-4'!C11</f>
        <v>200</v>
      </c>
      <c r="D11" s="46">
        <f>'G-1'!D11+'G-3'!D11+'G-4'!D11</f>
        <v>47</v>
      </c>
      <c r="E11" s="46">
        <f>'G-1'!E11+'G-3'!E11+'G-4'!E11</f>
        <v>6</v>
      </c>
      <c r="F11" s="6">
        <f t="shared" si="0"/>
        <v>321</v>
      </c>
      <c r="G11" s="2"/>
      <c r="H11" s="19" t="s">
        <v>5</v>
      </c>
      <c r="I11" s="46">
        <f>'G-1'!I11+'G-3'!I11+'G-4'!I11</f>
        <v>89</v>
      </c>
      <c r="J11" s="46">
        <f>'G-1'!J11+'G-3'!J11+'G-4'!J11</f>
        <v>447</v>
      </c>
      <c r="K11" s="46">
        <f>'G-1'!K11+'G-3'!K11+'G-4'!K11</f>
        <v>47</v>
      </c>
      <c r="L11" s="46">
        <f>'G-1'!L11+'G-3'!L11+'G-4'!L11</f>
        <v>11</v>
      </c>
      <c r="M11" s="6">
        <f t="shared" si="1"/>
        <v>613</v>
      </c>
      <c r="N11" s="9">
        <f>F21+F22+M10+M11</f>
        <v>2242</v>
      </c>
      <c r="O11" s="19" t="s">
        <v>44</v>
      </c>
      <c r="P11" s="46">
        <f>'G-1'!P11+'G-3'!P11+'G-4'!P11</f>
        <v>67</v>
      </c>
      <c r="Q11" s="46">
        <f>'G-1'!Q11+'G-3'!Q11+'G-4'!Q11</f>
        <v>421</v>
      </c>
      <c r="R11" s="46">
        <f>'G-1'!R11+'G-3'!R11+'G-4'!R11</f>
        <v>40</v>
      </c>
      <c r="S11" s="46">
        <f>'G-1'!S11+'G-3'!S11+'G-4'!S11</f>
        <v>5</v>
      </c>
      <c r="T11" s="6">
        <f t="shared" si="2"/>
        <v>547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22</v>
      </c>
      <c r="C12" s="46">
        <f>'G-1'!C12+'G-3'!C12+'G-4'!C12</f>
        <v>209</v>
      </c>
      <c r="D12" s="46">
        <f>'G-1'!D12+'G-3'!D12+'G-4'!D12</f>
        <v>43</v>
      </c>
      <c r="E12" s="46">
        <f>'G-1'!E12+'G-3'!E12+'G-4'!E12</f>
        <v>5</v>
      </c>
      <c r="F12" s="6">
        <f t="shared" si="0"/>
        <v>318.5</v>
      </c>
      <c r="G12" s="2"/>
      <c r="H12" s="19" t="s">
        <v>6</v>
      </c>
      <c r="I12" s="46">
        <f>'G-1'!I12+'G-3'!I12+'G-4'!I12</f>
        <v>72</v>
      </c>
      <c r="J12" s="46">
        <f>'G-1'!J12+'G-3'!J12+'G-4'!J12</f>
        <v>476</v>
      </c>
      <c r="K12" s="46">
        <f>'G-1'!K12+'G-3'!K12+'G-4'!K12</f>
        <v>34</v>
      </c>
      <c r="L12" s="46">
        <f>'G-1'!L12+'G-3'!L12+'G-4'!L12</f>
        <v>8</v>
      </c>
      <c r="M12" s="6">
        <f t="shared" si="1"/>
        <v>600</v>
      </c>
      <c r="N12" s="2">
        <f>F22+M10+M11+M12</f>
        <v>2292.5</v>
      </c>
      <c r="O12" s="19" t="s">
        <v>32</v>
      </c>
      <c r="P12" s="46">
        <f>'G-1'!P12+'G-3'!P12+'G-4'!P12</f>
        <v>56</v>
      </c>
      <c r="Q12" s="46">
        <f>'G-1'!Q12+'G-3'!Q12+'G-4'!Q12</f>
        <v>467</v>
      </c>
      <c r="R12" s="46">
        <f>'G-1'!R12+'G-3'!R12+'G-4'!R12</f>
        <v>40</v>
      </c>
      <c r="S12" s="46">
        <f>'G-1'!S12+'G-3'!S12+'G-4'!S12</f>
        <v>5</v>
      </c>
      <c r="T12" s="6">
        <f t="shared" si="2"/>
        <v>587.5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27</v>
      </c>
      <c r="C13" s="46">
        <f>'G-1'!C13+'G-3'!C13+'G-4'!C13</f>
        <v>234</v>
      </c>
      <c r="D13" s="46">
        <f>'G-1'!D13+'G-3'!D13+'G-4'!D13</f>
        <v>49</v>
      </c>
      <c r="E13" s="46">
        <f>'G-1'!E13+'G-3'!E13+'G-4'!E13</f>
        <v>6</v>
      </c>
      <c r="F13" s="6">
        <f t="shared" si="0"/>
        <v>360.5</v>
      </c>
      <c r="G13" s="2">
        <f t="shared" ref="G13:G18" si="3">F10+F11+F12+F13</f>
        <v>1265.5</v>
      </c>
      <c r="H13" s="19" t="s">
        <v>7</v>
      </c>
      <c r="I13" s="46">
        <f>'G-1'!I13+'G-3'!I13+'G-4'!I13</f>
        <v>81</v>
      </c>
      <c r="J13" s="46">
        <f>'G-1'!J13+'G-3'!J13+'G-4'!J13</f>
        <v>424</v>
      </c>
      <c r="K13" s="46">
        <f>'G-1'!K13+'G-3'!K13+'G-4'!K13</f>
        <v>36</v>
      </c>
      <c r="L13" s="46">
        <f>'G-1'!L13+'G-3'!L13+'G-4'!L13</f>
        <v>14</v>
      </c>
      <c r="M13" s="6">
        <f t="shared" si="1"/>
        <v>571.5</v>
      </c>
      <c r="N13" s="2">
        <f t="shared" ref="N13:N18" si="4">M10+M11+M12+M13</f>
        <v>2346.5</v>
      </c>
      <c r="O13" s="19" t="s">
        <v>33</v>
      </c>
      <c r="P13" s="46">
        <f>'G-1'!P13+'G-3'!P13+'G-4'!P13</f>
        <v>76</v>
      </c>
      <c r="Q13" s="46">
        <f>'G-1'!Q13+'G-3'!Q13+'G-4'!Q13</f>
        <v>505</v>
      </c>
      <c r="R13" s="46">
        <f>'G-1'!R13+'G-3'!R13+'G-4'!R13</f>
        <v>42</v>
      </c>
      <c r="S13" s="46">
        <f>'G-1'!S13+'G-3'!S13+'G-4'!S13</f>
        <v>7</v>
      </c>
      <c r="T13" s="6">
        <f t="shared" si="2"/>
        <v>644.5</v>
      </c>
      <c r="U13" s="2">
        <f t="shared" ref="U13:U21" si="5">T10+T11+T12+T13</f>
        <v>2310.5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29</v>
      </c>
      <c r="C14" s="46">
        <f>'G-1'!C14+'G-3'!C14+'G-4'!C14</f>
        <v>219</v>
      </c>
      <c r="D14" s="46">
        <f>'G-1'!D14+'G-3'!D14+'G-4'!D14</f>
        <v>55</v>
      </c>
      <c r="E14" s="46">
        <f>'G-1'!E14+'G-3'!E14+'G-4'!E14</f>
        <v>6</v>
      </c>
      <c r="F14" s="6">
        <f t="shared" si="0"/>
        <v>358.5</v>
      </c>
      <c r="G14" s="2">
        <f t="shared" si="3"/>
        <v>1358.5</v>
      </c>
      <c r="H14" s="19" t="s">
        <v>9</v>
      </c>
      <c r="I14" s="46">
        <f>'G-1'!I14+'G-3'!I14+'G-4'!I14</f>
        <v>74</v>
      </c>
      <c r="J14" s="46">
        <f>'G-1'!J14+'G-3'!J14+'G-4'!J14</f>
        <v>416</v>
      </c>
      <c r="K14" s="46">
        <f>'G-1'!K14+'G-3'!K14+'G-4'!K14</f>
        <v>36</v>
      </c>
      <c r="L14" s="46">
        <f>'G-1'!L14+'G-3'!L14+'G-4'!L14</f>
        <v>7</v>
      </c>
      <c r="M14" s="6">
        <f t="shared" si="1"/>
        <v>542.5</v>
      </c>
      <c r="N14" s="2">
        <f t="shared" si="4"/>
        <v>2327</v>
      </c>
      <c r="O14" s="19" t="s">
        <v>29</v>
      </c>
      <c r="P14" s="46">
        <f>'G-1'!P14+'G-3'!P14+'G-4'!P14</f>
        <v>65</v>
      </c>
      <c r="Q14" s="46">
        <f>'G-1'!Q14+'G-3'!Q14+'G-4'!Q14</f>
        <v>525</v>
      </c>
      <c r="R14" s="46">
        <f>'G-1'!R14+'G-3'!R14+'G-4'!R14</f>
        <v>38</v>
      </c>
      <c r="S14" s="46">
        <f>'G-1'!S14+'G-3'!S14+'G-4'!S14</f>
        <v>7</v>
      </c>
      <c r="T14" s="6">
        <f t="shared" si="2"/>
        <v>651</v>
      </c>
      <c r="U14" s="2">
        <f t="shared" si="5"/>
        <v>2430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37</v>
      </c>
      <c r="C15" s="46">
        <f>'G-1'!C15+'G-3'!C15+'G-4'!C15</f>
        <v>235</v>
      </c>
      <c r="D15" s="46">
        <f>'G-1'!D15+'G-3'!D15+'G-4'!D15</f>
        <v>54</v>
      </c>
      <c r="E15" s="46">
        <f>'G-1'!E15+'G-3'!E15+'G-4'!E15</f>
        <v>9</v>
      </c>
      <c r="F15" s="6">
        <f t="shared" si="0"/>
        <v>384</v>
      </c>
      <c r="G15" s="2">
        <f t="shared" si="3"/>
        <v>1421.5</v>
      </c>
      <c r="H15" s="19" t="s">
        <v>12</v>
      </c>
      <c r="I15" s="46">
        <f>'G-1'!I15+'G-3'!I15+'G-4'!I15</f>
        <v>65</v>
      </c>
      <c r="J15" s="46">
        <f>'G-1'!J15+'G-3'!J15+'G-4'!J15</f>
        <v>413</v>
      </c>
      <c r="K15" s="46">
        <f>'G-1'!K15+'G-3'!K15+'G-4'!K15</f>
        <v>36</v>
      </c>
      <c r="L15" s="46">
        <f>'G-1'!L15+'G-3'!L15+'G-4'!L15</f>
        <v>9</v>
      </c>
      <c r="M15" s="6">
        <f t="shared" si="1"/>
        <v>540</v>
      </c>
      <c r="N15" s="2">
        <f t="shared" si="4"/>
        <v>2254</v>
      </c>
      <c r="O15" s="18" t="s">
        <v>30</v>
      </c>
      <c r="P15" s="46">
        <f>'G-1'!P15+'G-3'!P15+'G-4'!P15</f>
        <v>87</v>
      </c>
      <c r="Q15" s="46">
        <f>'G-1'!Q15+'G-3'!Q15+'G-4'!Q15</f>
        <v>489</v>
      </c>
      <c r="R15" s="46">
        <f>'G-1'!R15+'G-3'!R15+'G-4'!R15</f>
        <v>39</v>
      </c>
      <c r="S15" s="46">
        <f>'G-1'!S15+'G-3'!S15+'G-4'!S15</f>
        <v>3</v>
      </c>
      <c r="T15" s="6">
        <f t="shared" si="2"/>
        <v>618</v>
      </c>
      <c r="U15" s="2">
        <f t="shared" si="5"/>
        <v>2501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34</v>
      </c>
      <c r="C16" s="46">
        <f>'G-1'!C16+'G-3'!C16+'G-4'!C16</f>
        <v>249</v>
      </c>
      <c r="D16" s="46">
        <f>'G-1'!D16+'G-3'!D16+'G-4'!D16</f>
        <v>48</v>
      </c>
      <c r="E16" s="46">
        <f>'G-1'!E16+'G-3'!E16+'G-4'!E16</f>
        <v>6</v>
      </c>
      <c r="F16" s="6">
        <f t="shared" si="0"/>
        <v>377</v>
      </c>
      <c r="G16" s="2">
        <f t="shared" si="3"/>
        <v>1480</v>
      </c>
      <c r="H16" s="19" t="s">
        <v>15</v>
      </c>
      <c r="I16" s="46">
        <f>'G-1'!I16+'G-3'!I16+'G-4'!I16</f>
        <v>56</v>
      </c>
      <c r="J16" s="46">
        <f>'G-1'!J16+'G-3'!J16+'G-4'!J16</f>
        <v>392</v>
      </c>
      <c r="K16" s="46">
        <f>'G-1'!K16+'G-3'!K16+'G-4'!K16</f>
        <v>28</v>
      </c>
      <c r="L16" s="46">
        <f>'G-1'!L16+'G-3'!L16+'G-4'!L16</f>
        <v>5</v>
      </c>
      <c r="M16" s="6">
        <f t="shared" si="1"/>
        <v>488.5</v>
      </c>
      <c r="N16" s="2">
        <f t="shared" si="4"/>
        <v>2142.5</v>
      </c>
      <c r="O16" s="19" t="s">
        <v>8</v>
      </c>
      <c r="P16" s="46">
        <f>'G-1'!P16+'G-3'!P16+'G-4'!P16</f>
        <v>70</v>
      </c>
      <c r="Q16" s="46">
        <f>'G-1'!Q16+'G-3'!Q16+'G-4'!Q16</f>
        <v>484</v>
      </c>
      <c r="R16" s="46">
        <f>'G-1'!R16+'G-3'!R16+'G-4'!R16</f>
        <v>42</v>
      </c>
      <c r="S16" s="46">
        <f>'G-1'!S16+'G-3'!S16+'G-4'!S16</f>
        <v>4</v>
      </c>
      <c r="T16" s="6">
        <f t="shared" si="2"/>
        <v>613</v>
      </c>
      <c r="U16" s="2">
        <f t="shared" si="5"/>
        <v>2526.5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50</v>
      </c>
      <c r="C17" s="46">
        <f>'G-1'!C17+'G-3'!C17+'G-4'!C17</f>
        <v>305</v>
      </c>
      <c r="D17" s="46">
        <f>'G-1'!D17+'G-3'!D17+'G-4'!D17</f>
        <v>55</v>
      </c>
      <c r="E17" s="46">
        <f>'G-1'!E17+'G-3'!E17+'G-4'!E17</f>
        <v>6</v>
      </c>
      <c r="F17" s="6">
        <f t="shared" si="0"/>
        <v>455</v>
      </c>
      <c r="G17" s="2">
        <f t="shared" si="3"/>
        <v>1574.5</v>
      </c>
      <c r="H17" s="19" t="s">
        <v>18</v>
      </c>
      <c r="I17" s="46">
        <f>'G-1'!I17+'G-3'!I17+'G-4'!I17</f>
        <v>53</v>
      </c>
      <c r="J17" s="46">
        <f>'G-1'!J17+'G-3'!J17+'G-4'!J17</f>
        <v>377</v>
      </c>
      <c r="K17" s="46">
        <f>'G-1'!K17+'G-3'!K17+'G-4'!K17</f>
        <v>44</v>
      </c>
      <c r="L17" s="46">
        <f>'G-1'!L17+'G-3'!L17+'G-4'!L17</f>
        <v>6</v>
      </c>
      <c r="M17" s="6">
        <f t="shared" si="1"/>
        <v>506.5</v>
      </c>
      <c r="N17" s="2">
        <f t="shared" si="4"/>
        <v>2077.5</v>
      </c>
      <c r="O17" s="19" t="s">
        <v>10</v>
      </c>
      <c r="P17" s="46">
        <f>'G-1'!P17+'G-3'!P17+'G-4'!P17</f>
        <v>74</v>
      </c>
      <c r="Q17" s="46">
        <f>'G-1'!Q17+'G-3'!Q17+'G-4'!Q17</f>
        <v>466</v>
      </c>
      <c r="R17" s="46">
        <f>'G-1'!R17+'G-3'!R17+'G-4'!R17</f>
        <v>50</v>
      </c>
      <c r="S17" s="46">
        <f>'G-1'!S17+'G-3'!S17+'G-4'!S17</f>
        <v>3</v>
      </c>
      <c r="T17" s="6">
        <f t="shared" si="2"/>
        <v>610.5</v>
      </c>
      <c r="U17" s="2">
        <f t="shared" si="5"/>
        <v>2492.5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45</v>
      </c>
      <c r="C18" s="46">
        <f>'G-1'!C18+'G-3'!C18+'G-4'!C18</f>
        <v>295</v>
      </c>
      <c r="D18" s="46">
        <f>'G-1'!D18+'G-3'!D18+'G-4'!D18</f>
        <v>48</v>
      </c>
      <c r="E18" s="46">
        <f>'G-1'!E18+'G-3'!E18+'G-4'!E18</f>
        <v>11</v>
      </c>
      <c r="F18" s="6">
        <f t="shared" si="0"/>
        <v>441</v>
      </c>
      <c r="G18" s="2">
        <f t="shared" si="3"/>
        <v>1657</v>
      </c>
      <c r="H18" s="19" t="s">
        <v>20</v>
      </c>
      <c r="I18" s="46">
        <f>'G-1'!I18+'G-3'!I18+'G-4'!I18</f>
        <v>67</v>
      </c>
      <c r="J18" s="46">
        <f>'G-1'!J18+'G-3'!J18+'G-4'!J18</f>
        <v>402</v>
      </c>
      <c r="K18" s="46">
        <f>'G-1'!K18+'G-3'!K18+'G-4'!K18</f>
        <v>44</v>
      </c>
      <c r="L18" s="46">
        <f>'G-1'!L18+'G-3'!L18+'G-4'!L18</f>
        <v>6</v>
      </c>
      <c r="M18" s="6">
        <f t="shared" si="1"/>
        <v>538.5</v>
      </c>
      <c r="N18" s="2">
        <f t="shared" si="4"/>
        <v>2073.5</v>
      </c>
      <c r="O18" s="19" t="s">
        <v>13</v>
      </c>
      <c r="P18" s="46">
        <f>'G-1'!P18+'G-3'!P18+'G-4'!P18</f>
        <v>72</v>
      </c>
      <c r="Q18" s="46">
        <f>'G-1'!Q18+'G-3'!Q18+'G-4'!Q18</f>
        <v>448</v>
      </c>
      <c r="R18" s="46">
        <f>'G-1'!R18+'G-3'!R18+'G-4'!R18</f>
        <v>45</v>
      </c>
      <c r="S18" s="46">
        <f>'G-1'!S18+'G-3'!S18+'G-4'!S18</f>
        <v>0</v>
      </c>
      <c r="T18" s="6">
        <f t="shared" si="2"/>
        <v>574</v>
      </c>
      <c r="U18" s="2">
        <f t="shared" si="5"/>
        <v>2415.5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34</v>
      </c>
      <c r="C19" s="47">
        <f>'G-1'!C19+'G-3'!C19+'G-4'!C19</f>
        <v>313</v>
      </c>
      <c r="D19" s="47">
        <f>'G-1'!D19+'G-3'!D19+'G-4'!D19</f>
        <v>47</v>
      </c>
      <c r="E19" s="47">
        <f>'G-1'!E19+'G-3'!E19+'G-4'!E19</f>
        <v>4</v>
      </c>
      <c r="F19" s="7">
        <f t="shared" si="0"/>
        <v>434</v>
      </c>
      <c r="G19" s="3">
        <f>F16+F17+F18+F19</f>
        <v>1707</v>
      </c>
      <c r="H19" s="20" t="s">
        <v>22</v>
      </c>
      <c r="I19" s="46">
        <f>'G-1'!I19+'G-3'!I19+'G-4'!I19</f>
        <v>52</v>
      </c>
      <c r="J19" s="46">
        <f>'G-1'!J19+'G-3'!J19+'G-4'!J19</f>
        <v>387</v>
      </c>
      <c r="K19" s="46">
        <f>'G-1'!K19+'G-3'!K19+'G-4'!K19</f>
        <v>47</v>
      </c>
      <c r="L19" s="46">
        <f>'G-1'!L19+'G-3'!L19+'G-4'!L19</f>
        <v>10</v>
      </c>
      <c r="M19" s="6">
        <f t="shared" si="1"/>
        <v>532</v>
      </c>
      <c r="N19" s="2">
        <f>M16+M17+M18+M19</f>
        <v>2065.5</v>
      </c>
      <c r="O19" s="19" t="s">
        <v>16</v>
      </c>
      <c r="P19" s="46">
        <f>'G-1'!P19+'G-3'!P19+'G-4'!P19</f>
        <v>82</v>
      </c>
      <c r="Q19" s="46">
        <f>'G-1'!Q19+'G-3'!Q19+'G-4'!Q19</f>
        <v>310</v>
      </c>
      <c r="R19" s="46">
        <f>'G-1'!R19+'G-3'!R19+'G-4'!R19</f>
        <v>49</v>
      </c>
      <c r="S19" s="46">
        <f>'G-1'!S19+'G-3'!S19+'G-4'!S19</f>
        <v>1</v>
      </c>
      <c r="T19" s="6">
        <f t="shared" si="2"/>
        <v>451.5</v>
      </c>
      <c r="U19" s="2">
        <f t="shared" si="5"/>
        <v>2249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64</v>
      </c>
      <c r="C20" s="45">
        <f>'G-1'!C20+'G-3'!C20+'G-4'!C20</f>
        <v>393</v>
      </c>
      <c r="D20" s="45">
        <f>'G-1'!D20+'G-3'!D20+'G-4'!D20</f>
        <v>44</v>
      </c>
      <c r="E20" s="45">
        <f>'G-1'!E20+'G-3'!E20+'G-4'!E20</f>
        <v>7</v>
      </c>
      <c r="F20" s="8">
        <f t="shared" si="0"/>
        <v>530.5</v>
      </c>
      <c r="G20" s="35"/>
      <c r="H20" s="19" t="s">
        <v>24</v>
      </c>
      <c r="I20" s="46">
        <f>'G-1'!I20+'G-3'!I20+'G-4'!I20</f>
        <v>50</v>
      </c>
      <c r="J20" s="46">
        <f>'G-1'!J20+'G-3'!J20+'G-4'!J20</f>
        <v>403</v>
      </c>
      <c r="K20" s="46">
        <f>'G-1'!K20+'G-3'!K20+'G-4'!K20</f>
        <v>37</v>
      </c>
      <c r="L20" s="46">
        <f>'G-1'!L20+'G-3'!L20+'G-4'!L20</f>
        <v>6</v>
      </c>
      <c r="M20" s="8">
        <f t="shared" si="1"/>
        <v>517</v>
      </c>
      <c r="N20" s="2">
        <f>M17+M18+M19+M20</f>
        <v>2094</v>
      </c>
      <c r="O20" s="19" t="s">
        <v>45</v>
      </c>
      <c r="P20" s="46">
        <f>'G-1'!P20+'G-3'!P20+'G-4'!P20</f>
        <v>55</v>
      </c>
      <c r="Q20" s="46">
        <f>'G-1'!Q20+'G-3'!Q20+'G-4'!Q20</f>
        <v>443</v>
      </c>
      <c r="R20" s="46">
        <f>'G-1'!R20+'G-3'!R20+'G-4'!R20</f>
        <v>47</v>
      </c>
      <c r="S20" s="46">
        <f>'G-1'!S20+'G-3'!S20+'G-4'!S20</f>
        <v>1</v>
      </c>
      <c r="T20" s="8">
        <f t="shared" si="2"/>
        <v>567</v>
      </c>
      <c r="U20" s="2">
        <f t="shared" si="5"/>
        <v>2203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72</v>
      </c>
      <c r="C21" s="45">
        <f>'G-1'!C21+'G-3'!C21+'G-4'!C21</f>
        <v>414</v>
      </c>
      <c r="D21" s="45">
        <f>'G-1'!D21+'G-3'!D21+'G-4'!D21</f>
        <v>41</v>
      </c>
      <c r="E21" s="45">
        <f>'G-1'!E21+'G-3'!E21+'G-4'!E21</f>
        <v>7</v>
      </c>
      <c r="F21" s="6">
        <f t="shared" si="0"/>
        <v>549.5</v>
      </c>
      <c r="G21" s="36"/>
      <c r="H21" s="20" t="s">
        <v>25</v>
      </c>
      <c r="I21" s="46">
        <f>'G-1'!I21+'G-3'!I21+'G-4'!I21</f>
        <v>77</v>
      </c>
      <c r="J21" s="46">
        <f>'G-1'!J21+'G-3'!J21+'G-4'!J21</f>
        <v>463</v>
      </c>
      <c r="K21" s="46">
        <f>'G-1'!K21+'G-3'!K21+'G-4'!K21</f>
        <v>39</v>
      </c>
      <c r="L21" s="46">
        <f>'G-1'!L21+'G-3'!L21+'G-4'!L21</f>
        <v>7</v>
      </c>
      <c r="M21" s="6">
        <f t="shared" si="1"/>
        <v>597</v>
      </c>
      <c r="N21" s="2">
        <f>M18+M19+M20+M21</f>
        <v>2184.5</v>
      </c>
      <c r="O21" s="21" t="s">
        <v>46</v>
      </c>
      <c r="P21" s="47">
        <f>'G-1'!P21+'G-3'!P21+'G-4'!P21</f>
        <v>45</v>
      </c>
      <c r="Q21" s="47">
        <f>'G-1'!Q21+'G-3'!Q21+'G-4'!Q21</f>
        <v>474</v>
      </c>
      <c r="R21" s="47">
        <f>'G-1'!R21+'G-3'!R21+'G-4'!R21</f>
        <v>50</v>
      </c>
      <c r="S21" s="47">
        <f>'G-1'!S21+'G-3'!S21+'G-4'!S21</f>
        <v>2</v>
      </c>
      <c r="T21" s="7">
        <f t="shared" si="2"/>
        <v>601.5</v>
      </c>
      <c r="U21" s="3">
        <f t="shared" si="5"/>
        <v>2194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63</v>
      </c>
      <c r="C22" s="45">
        <f>'G-1'!C22+'G-3'!C22+'G-4'!C22</f>
        <v>383</v>
      </c>
      <c r="D22" s="45">
        <f>'G-1'!D22+'G-3'!D22+'G-4'!D22</f>
        <v>39</v>
      </c>
      <c r="E22" s="45">
        <f>'G-1'!E22+'G-3'!E22+'G-4'!E22</f>
        <v>10</v>
      </c>
      <c r="F22" s="6">
        <f t="shared" si="0"/>
        <v>517.5</v>
      </c>
      <c r="G22" s="2"/>
      <c r="H22" s="21" t="s">
        <v>26</v>
      </c>
      <c r="I22" s="46">
        <f>'G-1'!I22+'G-3'!I22+'G-4'!I22</f>
        <v>67</v>
      </c>
      <c r="J22" s="46">
        <f>'G-1'!J22+'G-3'!J22+'G-4'!J22</f>
        <v>453</v>
      </c>
      <c r="K22" s="46">
        <f>'G-1'!K22+'G-3'!K22+'G-4'!K22</f>
        <v>42</v>
      </c>
      <c r="L22" s="46">
        <f>'G-1'!L22+'G-3'!L22+'G-4'!L22</f>
        <v>9</v>
      </c>
      <c r="M22" s="6">
        <f t="shared" si="1"/>
        <v>593</v>
      </c>
      <c r="N22" s="3">
        <f>M19+M20+M21+M22</f>
        <v>2239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1707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2346.5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2526.5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5" sqref="S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98 X CARRERA 53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1206</v>
      </c>
      <c r="M5" s="173"/>
      <c r="N5" s="173"/>
      <c r="O5" s="12"/>
      <c r="P5" s="162" t="s">
        <v>57</v>
      </c>
      <c r="Q5" s="162"/>
      <c r="R5" s="162"/>
      <c r="S5" s="158"/>
      <c r="T5" s="158"/>
      <c r="U5" s="158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44167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0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4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08"/>
      <c r="G4" s="104"/>
      <c r="H4" s="104"/>
      <c r="I4" s="104"/>
      <c r="J4" s="104"/>
    </row>
    <row r="5" spans="1:10" x14ac:dyDescent="0.2">
      <c r="A5" s="162" t="s">
        <v>56</v>
      </c>
      <c r="B5" s="162"/>
      <c r="C5" s="234" t="str">
        <f>'[1]G-1'!D5</f>
        <v>CALLE 98 X CARRERA 53</v>
      </c>
      <c r="D5" s="234"/>
      <c r="E5" s="234"/>
      <c r="F5" s="109"/>
      <c r="G5" s="110"/>
      <c r="H5" s="151" t="s">
        <v>53</v>
      </c>
      <c r="I5" s="235">
        <f>'[1]G-1'!L5</f>
        <v>1206</v>
      </c>
      <c r="J5" s="235"/>
    </row>
    <row r="6" spans="1:10" x14ac:dyDescent="0.2">
      <c r="A6" s="162" t="s">
        <v>113</v>
      </c>
      <c r="B6" s="162"/>
      <c r="C6" s="220" t="s">
        <v>153</v>
      </c>
      <c r="D6" s="220"/>
      <c r="E6" s="220"/>
      <c r="F6" s="109"/>
      <c r="G6" s="110"/>
      <c r="H6" s="151" t="s">
        <v>58</v>
      </c>
      <c r="I6" s="221">
        <v>44167</v>
      </c>
      <c r="J6" s="221"/>
    </row>
    <row r="7" spans="1:10" x14ac:dyDescent="0.2">
      <c r="A7" s="111"/>
      <c r="B7" s="111"/>
      <c r="C7" s="222"/>
      <c r="D7" s="222"/>
      <c r="E7" s="222"/>
      <c r="F7" s="222"/>
      <c r="G7" s="108"/>
      <c r="H7" s="153"/>
      <c r="I7" s="112"/>
      <c r="J7" s="104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56" t="s">
        <v>118</v>
      </c>
      <c r="F8" s="154" t="s">
        <v>119</v>
      </c>
      <c r="G8" s="113" t="s">
        <v>120</v>
      </c>
      <c r="H8" s="154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57" t="s">
        <v>52</v>
      </c>
      <c r="F9" s="155" t="s">
        <v>0</v>
      </c>
      <c r="G9" s="114" t="s">
        <v>2</v>
      </c>
      <c r="H9" s="155" t="s">
        <v>3</v>
      </c>
      <c r="I9" s="228"/>
      <c r="J9" s="230"/>
    </row>
    <row r="10" spans="1:10" x14ac:dyDescent="0.2">
      <c r="A10" s="214" t="s">
        <v>124</v>
      </c>
      <c r="B10" s="217">
        <v>3</v>
      </c>
      <c r="C10" s="115"/>
      <c r="D10" s="116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17" t="str">
        <f>IF(I10=0,"0,00",I10/SUM(I10:I12)*100)</f>
        <v>0,00</v>
      </c>
    </row>
    <row r="11" spans="1:10" x14ac:dyDescent="0.2">
      <c r="A11" s="215"/>
      <c r="B11" s="218"/>
      <c r="C11" s="115" t="s">
        <v>126</v>
      </c>
      <c r="D11" s="118" t="s">
        <v>127</v>
      </c>
      <c r="E11" s="119">
        <v>26</v>
      </c>
      <c r="F11" s="119">
        <v>211</v>
      </c>
      <c r="G11" s="119">
        <v>10</v>
      </c>
      <c r="H11" s="119">
        <v>2</v>
      </c>
      <c r="I11" s="119">
        <f t="shared" ref="I11:I45" si="0">E11*0.5+F11+G11*2+H11*2.5</f>
        <v>249</v>
      </c>
      <c r="J11" s="120">
        <f>IF(I11=0,"0,00",I11/SUM(I10:I12)*100)</f>
        <v>73.451327433628322</v>
      </c>
    </row>
    <row r="12" spans="1:10" x14ac:dyDescent="0.2">
      <c r="A12" s="215"/>
      <c r="B12" s="218"/>
      <c r="C12" s="121" t="s">
        <v>137</v>
      </c>
      <c r="D12" s="122" t="s">
        <v>128</v>
      </c>
      <c r="E12" s="74">
        <v>9</v>
      </c>
      <c r="F12" s="74">
        <v>66</v>
      </c>
      <c r="G12" s="74">
        <v>6</v>
      </c>
      <c r="H12" s="74">
        <v>3</v>
      </c>
      <c r="I12" s="123">
        <f t="shared" si="0"/>
        <v>90</v>
      </c>
      <c r="J12" s="124">
        <f>IF(I12=0,"0,00",I12/SUM(I10:I12)*100)</f>
        <v>26.548672566371685</v>
      </c>
    </row>
    <row r="13" spans="1:10" x14ac:dyDescent="0.2">
      <c r="A13" s="215"/>
      <c r="B13" s="218"/>
      <c r="C13" s="125"/>
      <c r="D13" s="116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17" t="str">
        <f>IF(I13=0,"0,00",I13/SUM(I13:I15)*100)</f>
        <v>0,00</v>
      </c>
    </row>
    <row r="14" spans="1:10" x14ac:dyDescent="0.2">
      <c r="A14" s="215"/>
      <c r="B14" s="218"/>
      <c r="C14" s="115" t="s">
        <v>129</v>
      </c>
      <c r="D14" s="118" t="s">
        <v>127</v>
      </c>
      <c r="E14" s="119">
        <v>39</v>
      </c>
      <c r="F14" s="119">
        <v>223</v>
      </c>
      <c r="G14" s="119">
        <v>12</v>
      </c>
      <c r="H14" s="119">
        <v>3</v>
      </c>
      <c r="I14" s="119">
        <f t="shared" si="0"/>
        <v>274</v>
      </c>
      <c r="J14" s="120">
        <f>IF(I14=0,"0,00",I14/SUM(I13:I15)*100)</f>
        <v>63.795110593713623</v>
      </c>
    </row>
    <row r="15" spans="1:10" x14ac:dyDescent="0.2">
      <c r="A15" s="215"/>
      <c r="B15" s="218"/>
      <c r="C15" s="121" t="s">
        <v>138</v>
      </c>
      <c r="D15" s="122" t="s">
        <v>128</v>
      </c>
      <c r="E15" s="74">
        <v>20</v>
      </c>
      <c r="F15" s="74">
        <v>122</v>
      </c>
      <c r="G15" s="74">
        <v>8</v>
      </c>
      <c r="H15" s="74">
        <v>3</v>
      </c>
      <c r="I15" s="123">
        <f t="shared" si="0"/>
        <v>155.5</v>
      </c>
      <c r="J15" s="124">
        <f>IF(I15=0,"0,00",I15/SUM(I13:I15)*100)</f>
        <v>36.204889406286377</v>
      </c>
    </row>
    <row r="16" spans="1:10" x14ac:dyDescent="0.2">
      <c r="A16" s="215"/>
      <c r="B16" s="218"/>
      <c r="C16" s="125"/>
      <c r="D16" s="116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17" t="str">
        <f>IF(I16=0,"0,00",I16/SUM(I16:I18)*100)</f>
        <v>0,00</v>
      </c>
    </row>
    <row r="17" spans="1:10" x14ac:dyDescent="0.2">
      <c r="A17" s="215"/>
      <c r="B17" s="218"/>
      <c r="C17" s="115" t="s">
        <v>130</v>
      </c>
      <c r="D17" s="118" t="s">
        <v>127</v>
      </c>
      <c r="E17" s="119">
        <v>21</v>
      </c>
      <c r="F17" s="119">
        <v>231</v>
      </c>
      <c r="G17" s="119">
        <v>23</v>
      </c>
      <c r="H17" s="119">
        <v>2</v>
      </c>
      <c r="I17" s="119">
        <f t="shared" si="0"/>
        <v>292.5</v>
      </c>
      <c r="J17" s="120">
        <f>IF(I17=0,"0,00",I17/SUM(I16:I18)*100)</f>
        <v>54.06654343807763</v>
      </c>
    </row>
    <row r="18" spans="1:10" x14ac:dyDescent="0.2">
      <c r="A18" s="216"/>
      <c r="B18" s="219"/>
      <c r="C18" s="126" t="s">
        <v>139</v>
      </c>
      <c r="D18" s="122" t="s">
        <v>128</v>
      </c>
      <c r="E18" s="74">
        <v>17</v>
      </c>
      <c r="F18" s="74">
        <v>218</v>
      </c>
      <c r="G18" s="74">
        <v>11</v>
      </c>
      <c r="H18" s="74">
        <v>0</v>
      </c>
      <c r="I18" s="123">
        <f t="shared" si="0"/>
        <v>248.5</v>
      </c>
      <c r="J18" s="124">
        <f>IF(I18=0,"0,00",I18/SUM(I16:I18)*100)</f>
        <v>45.933456561922362</v>
      </c>
    </row>
    <row r="19" spans="1:10" x14ac:dyDescent="0.2">
      <c r="A19" s="214" t="s">
        <v>131</v>
      </c>
      <c r="B19" s="217"/>
      <c r="C19" s="127"/>
      <c r="D19" s="116" t="s">
        <v>125</v>
      </c>
      <c r="E19" s="150">
        <v>0</v>
      </c>
      <c r="F19" s="150">
        <v>0</v>
      </c>
      <c r="G19" s="150">
        <v>0</v>
      </c>
      <c r="H19" s="150">
        <v>0</v>
      </c>
      <c r="I19" s="75">
        <f t="shared" si="0"/>
        <v>0</v>
      </c>
      <c r="J19" s="117" t="str">
        <f>IF(I19=0,"0,00",I19/SUM(I19:I21)*100)</f>
        <v>0,00</v>
      </c>
    </row>
    <row r="20" spans="1:10" x14ac:dyDescent="0.2">
      <c r="A20" s="215"/>
      <c r="B20" s="218"/>
      <c r="C20" s="115" t="s">
        <v>126</v>
      </c>
      <c r="D20" s="118" t="s">
        <v>127</v>
      </c>
      <c r="E20" s="150">
        <v>0</v>
      </c>
      <c r="F20" s="150">
        <v>0</v>
      </c>
      <c r="G20" s="150">
        <v>0</v>
      </c>
      <c r="H20" s="150">
        <v>0</v>
      </c>
      <c r="I20" s="119">
        <f t="shared" si="0"/>
        <v>0</v>
      </c>
      <c r="J20" s="120" t="str">
        <f>IF(I20=0,"0,00",I20/SUM(I19:I21)*100)</f>
        <v>0,00</v>
      </c>
    </row>
    <row r="21" spans="1:10" x14ac:dyDescent="0.2">
      <c r="A21" s="215"/>
      <c r="B21" s="218"/>
      <c r="C21" s="121" t="s">
        <v>140</v>
      </c>
      <c r="D21" s="122" t="s">
        <v>128</v>
      </c>
      <c r="E21" s="150">
        <v>0</v>
      </c>
      <c r="F21" s="150">
        <v>0</v>
      </c>
      <c r="G21" s="150">
        <v>0</v>
      </c>
      <c r="H21" s="150">
        <v>0</v>
      </c>
      <c r="I21" s="123">
        <f t="shared" si="0"/>
        <v>0</v>
      </c>
      <c r="J21" s="124" t="str">
        <f>IF(I21=0,"0,00",I21/SUM(I19:I21)*100)</f>
        <v>0,00</v>
      </c>
    </row>
    <row r="22" spans="1:10" x14ac:dyDescent="0.2">
      <c r="A22" s="215"/>
      <c r="B22" s="218"/>
      <c r="C22" s="125"/>
      <c r="D22" s="116" t="s">
        <v>125</v>
      </c>
      <c r="E22" s="150">
        <v>0</v>
      </c>
      <c r="F22" s="150">
        <v>0</v>
      </c>
      <c r="G22" s="150">
        <v>0</v>
      </c>
      <c r="H22" s="150">
        <v>0</v>
      </c>
      <c r="I22" s="75">
        <f t="shared" si="0"/>
        <v>0</v>
      </c>
      <c r="J22" s="117" t="str">
        <f>IF(I22=0,"0,00",I22/SUM(I22:I24)*100)</f>
        <v>0,00</v>
      </c>
    </row>
    <row r="23" spans="1:10" x14ac:dyDescent="0.2">
      <c r="A23" s="215"/>
      <c r="B23" s="218"/>
      <c r="C23" s="115" t="s">
        <v>129</v>
      </c>
      <c r="D23" s="118" t="s">
        <v>127</v>
      </c>
      <c r="E23" s="150">
        <v>0</v>
      </c>
      <c r="F23" s="150">
        <v>0</v>
      </c>
      <c r="G23" s="150">
        <v>0</v>
      </c>
      <c r="H23" s="150">
        <v>0</v>
      </c>
      <c r="I23" s="119">
        <f t="shared" si="0"/>
        <v>0</v>
      </c>
      <c r="J23" s="120" t="str">
        <f>IF(I23=0,"0,00",I23/SUM(I22:I24)*100)</f>
        <v>0,00</v>
      </c>
    </row>
    <row r="24" spans="1:10" x14ac:dyDescent="0.2">
      <c r="A24" s="215"/>
      <c r="B24" s="218"/>
      <c r="C24" s="121" t="s">
        <v>141</v>
      </c>
      <c r="D24" s="122" t="s">
        <v>128</v>
      </c>
      <c r="E24" s="150">
        <v>0</v>
      </c>
      <c r="F24" s="150">
        <v>0</v>
      </c>
      <c r="G24" s="150">
        <v>0</v>
      </c>
      <c r="H24" s="150">
        <v>0</v>
      </c>
      <c r="I24" s="123">
        <f t="shared" si="0"/>
        <v>0</v>
      </c>
      <c r="J24" s="124" t="str">
        <f>IF(I24=0,"0,00",I24/SUM(I22:I24)*100)</f>
        <v>0,00</v>
      </c>
    </row>
    <row r="25" spans="1:10" x14ac:dyDescent="0.2">
      <c r="A25" s="215"/>
      <c r="B25" s="218"/>
      <c r="C25" s="125"/>
      <c r="D25" s="116" t="s">
        <v>125</v>
      </c>
      <c r="E25" s="150">
        <v>0</v>
      </c>
      <c r="F25" s="150">
        <v>0</v>
      </c>
      <c r="G25" s="150">
        <v>0</v>
      </c>
      <c r="H25" s="150">
        <v>0</v>
      </c>
      <c r="I25" s="75">
        <f t="shared" si="0"/>
        <v>0</v>
      </c>
      <c r="J25" s="117" t="str">
        <f>IF(I25=0,"0,00",I25/SUM(I25:I27)*100)</f>
        <v>0,00</v>
      </c>
    </row>
    <row r="26" spans="1:10" x14ac:dyDescent="0.2">
      <c r="A26" s="215"/>
      <c r="B26" s="218"/>
      <c r="C26" s="115" t="s">
        <v>130</v>
      </c>
      <c r="D26" s="118" t="s">
        <v>127</v>
      </c>
      <c r="E26" s="150">
        <v>0</v>
      </c>
      <c r="F26" s="150">
        <v>0</v>
      </c>
      <c r="G26" s="150">
        <v>0</v>
      </c>
      <c r="H26" s="150">
        <v>0</v>
      </c>
      <c r="I26" s="119">
        <f t="shared" si="0"/>
        <v>0</v>
      </c>
      <c r="J26" s="120" t="str">
        <f>IF(I26=0,"0,00",I26/SUM(I25:I27)*100)</f>
        <v>0,00</v>
      </c>
    </row>
    <row r="27" spans="1:10" x14ac:dyDescent="0.2">
      <c r="A27" s="216"/>
      <c r="B27" s="219"/>
      <c r="C27" s="126" t="s">
        <v>142</v>
      </c>
      <c r="D27" s="122" t="s">
        <v>128</v>
      </c>
      <c r="E27" s="150">
        <v>0</v>
      </c>
      <c r="F27" s="150">
        <v>0</v>
      </c>
      <c r="G27" s="150">
        <v>0</v>
      </c>
      <c r="H27" s="150">
        <v>0</v>
      </c>
      <c r="I27" s="123">
        <f t="shared" si="0"/>
        <v>0</v>
      </c>
      <c r="J27" s="124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27"/>
      <c r="D28" s="116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17" t="str">
        <f>IF(I28=0,"0,00",I28/SUM(I28:I30)*100)</f>
        <v>0,00</v>
      </c>
    </row>
    <row r="29" spans="1:10" x14ac:dyDescent="0.2">
      <c r="A29" s="215"/>
      <c r="B29" s="218"/>
      <c r="C29" s="115" t="s">
        <v>126</v>
      </c>
      <c r="D29" s="118" t="s">
        <v>127</v>
      </c>
      <c r="E29" s="119">
        <v>0</v>
      </c>
      <c r="F29" s="119">
        <v>0</v>
      </c>
      <c r="G29" s="119">
        <v>0</v>
      </c>
      <c r="H29" s="119">
        <v>0</v>
      </c>
      <c r="I29" s="119">
        <f t="shared" si="0"/>
        <v>0</v>
      </c>
      <c r="J29" s="120" t="str">
        <f>IF(I29=0,"0,00",I29/SUM(I28:I30)*100)</f>
        <v>0,00</v>
      </c>
    </row>
    <row r="30" spans="1:10" x14ac:dyDescent="0.2">
      <c r="A30" s="215"/>
      <c r="B30" s="218"/>
      <c r="C30" s="121" t="s">
        <v>143</v>
      </c>
      <c r="D30" s="122" t="s">
        <v>128</v>
      </c>
      <c r="E30" s="74">
        <f>'G-3'!B18+'G-3'!B19</f>
        <v>16</v>
      </c>
      <c r="F30" s="74">
        <f>'G-3'!C18+'G-3'!C19</f>
        <v>75</v>
      </c>
      <c r="G30" s="74">
        <f>'G-3'!D18+'G-3'!D19</f>
        <v>22</v>
      </c>
      <c r="H30" s="74">
        <f>'G-3'!E18+'G-3'!E19</f>
        <v>2</v>
      </c>
      <c r="I30" s="123">
        <f t="shared" si="0"/>
        <v>132</v>
      </c>
      <c r="J30" s="124">
        <f>IF(I30=0,"0,00",I30/SUM(I28:I30)*100)</f>
        <v>100</v>
      </c>
    </row>
    <row r="31" spans="1:10" x14ac:dyDescent="0.2">
      <c r="A31" s="215"/>
      <c r="B31" s="218"/>
      <c r="C31" s="125"/>
      <c r="D31" s="116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17" t="str">
        <f>IF(I31=0,"0,00",I31/SUM(I31:I33)*100)</f>
        <v>0,00</v>
      </c>
    </row>
    <row r="32" spans="1:10" x14ac:dyDescent="0.2">
      <c r="A32" s="215"/>
      <c r="B32" s="218"/>
      <c r="C32" s="115" t="s">
        <v>129</v>
      </c>
      <c r="D32" s="118" t="s">
        <v>127</v>
      </c>
      <c r="E32" s="119">
        <v>0</v>
      </c>
      <c r="F32" s="119">
        <v>0</v>
      </c>
      <c r="G32" s="119">
        <v>0</v>
      </c>
      <c r="H32" s="119">
        <v>0</v>
      </c>
      <c r="I32" s="119">
        <f t="shared" si="0"/>
        <v>0</v>
      </c>
      <c r="J32" s="120" t="str">
        <f>IF(I32=0,"0,00",I32/SUM(I31:I33)*100)</f>
        <v>0,00</v>
      </c>
    </row>
    <row r="33" spans="1:10" x14ac:dyDescent="0.2">
      <c r="A33" s="215"/>
      <c r="B33" s="218"/>
      <c r="C33" s="121" t="s">
        <v>144</v>
      </c>
      <c r="D33" s="122" t="s">
        <v>128</v>
      </c>
      <c r="E33" s="74">
        <f>'G-3'!I17+'G-3'!I18</f>
        <v>24</v>
      </c>
      <c r="F33" s="74">
        <f>'G-3'!J17+'G-3'!J18</f>
        <v>149</v>
      </c>
      <c r="G33" s="74">
        <f>'G-3'!K17+'G-3'!K18</f>
        <v>30</v>
      </c>
      <c r="H33" s="74">
        <f>'G-3'!L17+'G-3'!L18</f>
        <v>3</v>
      </c>
      <c r="I33" s="123">
        <f t="shared" si="0"/>
        <v>228.5</v>
      </c>
      <c r="J33" s="124">
        <f>IF(I33=0,"0,00",I33/SUM(I31:I33)*100)</f>
        <v>100</v>
      </c>
    </row>
    <row r="34" spans="1:10" x14ac:dyDescent="0.2">
      <c r="A34" s="215"/>
      <c r="B34" s="218"/>
      <c r="C34" s="125"/>
      <c r="D34" s="116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17" t="str">
        <f>IF(I34=0,"0,00",I34/SUM(I34:I36)*100)</f>
        <v>0,00</v>
      </c>
    </row>
    <row r="35" spans="1:10" x14ac:dyDescent="0.2">
      <c r="A35" s="215"/>
      <c r="B35" s="218"/>
      <c r="C35" s="115" t="s">
        <v>130</v>
      </c>
      <c r="D35" s="118" t="s">
        <v>127</v>
      </c>
      <c r="E35" s="119">
        <v>0</v>
      </c>
      <c r="F35" s="119">
        <v>0</v>
      </c>
      <c r="G35" s="119">
        <v>0</v>
      </c>
      <c r="H35" s="119">
        <v>0</v>
      </c>
      <c r="I35" s="119">
        <f t="shared" si="0"/>
        <v>0</v>
      </c>
      <c r="J35" s="120" t="str">
        <f>IF(I35=0,"0,00",I35/SUM(I34:I36)*100)</f>
        <v>0,00</v>
      </c>
    </row>
    <row r="36" spans="1:10" x14ac:dyDescent="0.2">
      <c r="A36" s="216"/>
      <c r="B36" s="219"/>
      <c r="C36" s="126" t="s">
        <v>145</v>
      </c>
      <c r="D36" s="122" t="s">
        <v>128</v>
      </c>
      <c r="E36" s="74">
        <f>'G-3'!P15+'G-3'!P16</f>
        <v>23</v>
      </c>
      <c r="F36" s="74">
        <f>'G-3'!Q15+'G-3'!Q16</f>
        <v>147</v>
      </c>
      <c r="G36" s="74">
        <f>'G-3'!R15+'G-3'!R16</f>
        <v>21</v>
      </c>
      <c r="H36" s="74">
        <f>'G-3'!S15+'G-3'!S16</f>
        <v>0</v>
      </c>
      <c r="I36" s="123">
        <f t="shared" si="0"/>
        <v>200.5</v>
      </c>
      <c r="J36" s="124">
        <f>IF(I36=0,"0,00",I36/SUM(I34:I36)*100)</f>
        <v>100</v>
      </c>
    </row>
    <row r="37" spans="1:10" x14ac:dyDescent="0.2">
      <c r="A37" s="214" t="s">
        <v>133</v>
      </c>
      <c r="B37" s="217">
        <v>3</v>
      </c>
      <c r="C37" s="127"/>
      <c r="D37" s="116" t="s">
        <v>125</v>
      </c>
      <c r="E37" s="75">
        <v>13</v>
      </c>
      <c r="F37" s="75">
        <v>91</v>
      </c>
      <c r="G37" s="75">
        <v>23</v>
      </c>
      <c r="H37" s="75">
        <v>1</v>
      </c>
      <c r="I37" s="75">
        <f t="shared" si="0"/>
        <v>146</v>
      </c>
      <c r="J37" s="117">
        <f>IF(I37=0,"0,00",I37/SUM(I37:I39)*100)</f>
        <v>29.948717948717952</v>
      </c>
    </row>
    <row r="38" spans="1:10" x14ac:dyDescent="0.2">
      <c r="A38" s="215"/>
      <c r="B38" s="218"/>
      <c r="C38" s="115" t="s">
        <v>126</v>
      </c>
      <c r="D38" s="118" t="s">
        <v>127</v>
      </c>
      <c r="E38" s="119">
        <v>49</v>
      </c>
      <c r="F38" s="119">
        <v>249</v>
      </c>
      <c r="G38" s="119">
        <v>19</v>
      </c>
      <c r="H38" s="119">
        <v>12</v>
      </c>
      <c r="I38" s="119">
        <f t="shared" si="0"/>
        <v>341.5</v>
      </c>
      <c r="J38" s="120">
        <f>IF(I38=0,"0,00",I38/SUM(I37:I39)*100)</f>
        <v>70.051282051282044</v>
      </c>
    </row>
    <row r="39" spans="1:10" x14ac:dyDescent="0.2">
      <c r="A39" s="215"/>
      <c r="B39" s="218"/>
      <c r="C39" s="121" t="s">
        <v>146</v>
      </c>
      <c r="D39" s="122" t="s">
        <v>128</v>
      </c>
      <c r="E39" s="74">
        <v>0</v>
      </c>
      <c r="F39" s="74">
        <v>0</v>
      </c>
      <c r="G39" s="74">
        <v>0</v>
      </c>
      <c r="H39" s="74">
        <v>0</v>
      </c>
      <c r="I39" s="123">
        <f t="shared" si="0"/>
        <v>0</v>
      </c>
      <c r="J39" s="124" t="str">
        <f>IF(I39=0,"0,00",I39/SUM(I37:I39)*100)</f>
        <v>0,00</v>
      </c>
    </row>
    <row r="40" spans="1:10" x14ac:dyDescent="0.2">
      <c r="A40" s="215"/>
      <c r="B40" s="218"/>
      <c r="C40" s="125"/>
      <c r="D40" s="116" t="s">
        <v>125</v>
      </c>
      <c r="E40" s="75">
        <v>13</v>
      </c>
      <c r="F40" s="75">
        <v>152</v>
      </c>
      <c r="G40" s="75">
        <v>24</v>
      </c>
      <c r="H40" s="75">
        <v>4</v>
      </c>
      <c r="I40" s="75">
        <f t="shared" si="0"/>
        <v>216.5</v>
      </c>
      <c r="J40" s="117">
        <f>IF(I40=0,"0,00",I40/SUM(I40:I42)*100)</f>
        <v>38.834080717488789</v>
      </c>
    </row>
    <row r="41" spans="1:10" x14ac:dyDescent="0.2">
      <c r="A41" s="215"/>
      <c r="B41" s="218"/>
      <c r="C41" s="115" t="s">
        <v>129</v>
      </c>
      <c r="D41" s="118" t="s">
        <v>127</v>
      </c>
      <c r="E41" s="119">
        <v>51</v>
      </c>
      <c r="F41" s="119">
        <v>270</v>
      </c>
      <c r="G41" s="119">
        <v>19</v>
      </c>
      <c r="H41" s="119">
        <v>3</v>
      </c>
      <c r="I41" s="119">
        <f t="shared" si="0"/>
        <v>341</v>
      </c>
      <c r="J41" s="120">
        <f>IF(I41=0,"0,00",I41/SUM(I40:I42)*100)</f>
        <v>61.165919282511204</v>
      </c>
    </row>
    <row r="42" spans="1:10" x14ac:dyDescent="0.2">
      <c r="A42" s="215"/>
      <c r="B42" s="218"/>
      <c r="C42" s="121" t="s">
        <v>147</v>
      </c>
      <c r="D42" s="122" t="s">
        <v>128</v>
      </c>
      <c r="E42" s="74">
        <v>0</v>
      </c>
      <c r="F42" s="74">
        <v>0</v>
      </c>
      <c r="G42" s="74">
        <v>0</v>
      </c>
      <c r="H42" s="74">
        <v>0</v>
      </c>
      <c r="I42" s="123">
        <f t="shared" si="0"/>
        <v>0</v>
      </c>
      <c r="J42" s="124" t="str">
        <f>IF(I42=0,"0,00",I42/SUM(I40:I42)*100)</f>
        <v>0,00</v>
      </c>
    </row>
    <row r="43" spans="1:10" x14ac:dyDescent="0.2">
      <c r="A43" s="215"/>
      <c r="B43" s="218"/>
      <c r="C43" s="125"/>
      <c r="D43" s="116" t="s">
        <v>125</v>
      </c>
      <c r="E43" s="75">
        <v>10</v>
      </c>
      <c r="F43" s="75">
        <v>150</v>
      </c>
      <c r="G43" s="75">
        <v>27</v>
      </c>
      <c r="H43" s="75">
        <v>0</v>
      </c>
      <c r="I43" s="75">
        <f t="shared" si="0"/>
        <v>209</v>
      </c>
      <c r="J43" s="117">
        <f>IF(I43=0,"0,00",I43/SUM(I43:I45)*100)</f>
        <v>44</v>
      </c>
    </row>
    <row r="44" spans="1:10" x14ac:dyDescent="0.2">
      <c r="A44" s="215"/>
      <c r="B44" s="218"/>
      <c r="C44" s="115" t="s">
        <v>130</v>
      </c>
      <c r="D44" s="118" t="s">
        <v>127</v>
      </c>
      <c r="E44" s="119">
        <v>35</v>
      </c>
      <c r="F44" s="119">
        <v>210</v>
      </c>
      <c r="G44" s="119">
        <v>18</v>
      </c>
      <c r="H44" s="119">
        <v>1</v>
      </c>
      <c r="I44" s="119">
        <f t="shared" si="0"/>
        <v>266</v>
      </c>
      <c r="J44" s="120">
        <f>IF(I44=0,"0,00",I44/SUM(I43:I45)*100)</f>
        <v>56.000000000000007</v>
      </c>
    </row>
    <row r="45" spans="1:10" x14ac:dyDescent="0.2">
      <c r="A45" s="216"/>
      <c r="B45" s="219"/>
      <c r="C45" s="126" t="s">
        <v>148</v>
      </c>
      <c r="D45" s="122" t="s">
        <v>128</v>
      </c>
      <c r="E45" s="74">
        <v>0</v>
      </c>
      <c r="F45" s="74">
        <v>0</v>
      </c>
      <c r="G45" s="74">
        <v>0</v>
      </c>
      <c r="H45" s="74">
        <v>0</v>
      </c>
      <c r="I45" s="128">
        <f t="shared" si="0"/>
        <v>0</v>
      </c>
      <c r="J45" s="124" t="str">
        <f>IF(I45=0,"0,00",I45/SUM(I43:I45)*100)</f>
        <v>0,00</v>
      </c>
    </row>
    <row r="46" spans="1:10" x14ac:dyDescent="0.2">
      <c r="A46" s="129"/>
      <c r="B46" s="130"/>
      <c r="C46" s="131"/>
      <c r="D46" s="132"/>
      <c r="E46" s="132"/>
      <c r="F46" s="133"/>
      <c r="G46" s="133"/>
      <c r="H46" s="133"/>
      <c r="I46" s="133"/>
      <c r="J46" s="134"/>
    </row>
    <row r="47" spans="1:10" x14ac:dyDescent="0.2">
      <c r="A47" s="152" t="s">
        <v>51</v>
      </c>
      <c r="B47" s="152"/>
      <c r="C47" s="135"/>
      <c r="D47" s="135"/>
      <c r="E47" s="135"/>
      <c r="F47" s="135"/>
      <c r="G47" s="136"/>
      <c r="H47" s="136"/>
      <c r="I47" s="136"/>
      <c r="J47" s="136"/>
    </row>
    <row r="48" spans="1:10" x14ac:dyDescent="0.2">
      <c r="A48" s="29"/>
      <c r="B48" s="29"/>
      <c r="C48" s="29"/>
      <c r="D48" s="29"/>
      <c r="E48" s="29"/>
      <c r="F48" s="29"/>
      <c r="G48" s="137"/>
      <c r="H48" s="137"/>
      <c r="I48" s="137"/>
      <c r="J48" s="137"/>
    </row>
    <row r="49" spans="1:10" x14ac:dyDescent="0.2">
      <c r="A49" s="29"/>
      <c r="B49" s="29"/>
      <c r="C49" s="29"/>
      <c r="D49" s="29"/>
      <c r="E49" s="29"/>
      <c r="F49" s="29"/>
      <c r="G49" s="137"/>
      <c r="H49" s="137"/>
      <c r="I49" s="137"/>
      <c r="J49" s="137"/>
    </row>
    <row r="50" spans="1:10" x14ac:dyDescent="0.2">
      <c r="A50" s="138"/>
      <c r="B50" s="138"/>
      <c r="C50" s="138"/>
      <c r="D50" s="138"/>
      <c r="E50" s="138"/>
      <c r="F50" s="138"/>
      <c r="G50" s="138"/>
      <c r="H50" s="138"/>
      <c r="I50" s="138"/>
      <c r="J50" s="138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8"/>
  <sheetViews>
    <sheetView zoomScale="91" zoomScaleNormal="91" workbookViewId="0">
      <selection activeCell="O7" sqref="O7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855468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CALLE 98 X CARRERA 53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1206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44167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348</v>
      </c>
      <c r="AV12" s="97">
        <f t="shared" si="0"/>
        <v>370.5</v>
      </c>
      <c r="AW12" s="97">
        <f t="shared" si="0"/>
        <v>376.5</v>
      </c>
      <c r="AX12" s="97">
        <f t="shared" si="0"/>
        <v>387</v>
      </c>
      <c r="AY12" s="97">
        <f t="shared" si="0"/>
        <v>414.5</v>
      </c>
      <c r="AZ12" s="97">
        <f t="shared" si="0"/>
        <v>480.5</v>
      </c>
      <c r="BA12" s="97">
        <f t="shared" si="0"/>
        <v>535.5</v>
      </c>
      <c r="BB12" s="97"/>
      <c r="BC12" s="97"/>
      <c r="BD12" s="97"/>
      <c r="BE12" s="97">
        <f t="shared" ref="BE12:BQ12" si="1">P14</f>
        <v>794.5</v>
      </c>
      <c r="BF12" s="97">
        <f t="shared" si="1"/>
        <v>846</v>
      </c>
      <c r="BG12" s="97">
        <f t="shared" si="1"/>
        <v>849.5</v>
      </c>
      <c r="BH12" s="97">
        <f t="shared" si="1"/>
        <v>880</v>
      </c>
      <c r="BI12" s="97">
        <f t="shared" si="1"/>
        <v>901</v>
      </c>
      <c r="BJ12" s="97">
        <f t="shared" si="1"/>
        <v>872.5</v>
      </c>
      <c r="BK12" s="97">
        <f t="shared" si="1"/>
        <v>861.5</v>
      </c>
      <c r="BL12" s="97">
        <f t="shared" si="1"/>
        <v>803</v>
      </c>
      <c r="BM12" s="97">
        <f t="shared" si="1"/>
        <v>757</v>
      </c>
      <c r="BN12" s="97">
        <f t="shared" si="1"/>
        <v>739</v>
      </c>
      <c r="BO12" s="97">
        <f t="shared" si="1"/>
        <v>723.5</v>
      </c>
      <c r="BP12" s="97">
        <f t="shared" si="1"/>
        <v>758</v>
      </c>
      <c r="BQ12" s="97">
        <f t="shared" si="1"/>
        <v>805.5</v>
      </c>
      <c r="BR12" s="97"/>
      <c r="BS12" s="97"/>
      <c r="BT12" s="97"/>
      <c r="BU12" s="97">
        <f t="shared" ref="BU12:CC12" si="2">AG14</f>
        <v>754</v>
      </c>
      <c r="BV12" s="97">
        <f t="shared" si="2"/>
        <v>827.5</v>
      </c>
      <c r="BW12" s="97">
        <f t="shared" si="2"/>
        <v>874.5</v>
      </c>
      <c r="BX12" s="97">
        <f t="shared" si="2"/>
        <v>901</v>
      </c>
      <c r="BY12" s="97">
        <f t="shared" si="2"/>
        <v>882</v>
      </c>
      <c r="BZ12" s="97">
        <f t="shared" si="2"/>
        <v>840</v>
      </c>
      <c r="CA12" s="97">
        <f t="shared" si="2"/>
        <v>674.5</v>
      </c>
      <c r="CB12" s="97">
        <f t="shared" si="2"/>
        <v>715.5</v>
      </c>
      <c r="CC12" s="97">
        <f t="shared" si="2"/>
        <v>788.5</v>
      </c>
    </row>
    <row r="13" spans="1:81" ht="16.5" customHeight="1" x14ac:dyDescent="0.2">
      <c r="A13" s="100" t="s">
        <v>104</v>
      </c>
      <c r="B13" s="142">
        <f>'G-1'!F10</f>
        <v>63</v>
      </c>
      <c r="C13" s="142">
        <f>'G-1'!F11</f>
        <v>78.5</v>
      </c>
      <c r="D13" s="142">
        <f>'G-1'!F12</f>
        <v>103.5</v>
      </c>
      <c r="E13" s="142">
        <f>'G-1'!F13</f>
        <v>103</v>
      </c>
      <c r="F13" s="142">
        <f>'G-1'!F14</f>
        <v>85.5</v>
      </c>
      <c r="G13" s="142">
        <f>'G-1'!F15</f>
        <v>84.5</v>
      </c>
      <c r="H13" s="142">
        <f>'G-1'!F16</f>
        <v>114</v>
      </c>
      <c r="I13" s="142">
        <f>'G-1'!F17</f>
        <v>130.5</v>
      </c>
      <c r="J13" s="142">
        <f>'G-1'!F18</f>
        <v>151.5</v>
      </c>
      <c r="K13" s="142">
        <f>'G-1'!F19</f>
        <v>139.5</v>
      </c>
      <c r="L13" s="143"/>
      <c r="M13" s="142">
        <f>'G-1'!F20</f>
        <v>195</v>
      </c>
      <c r="N13" s="142">
        <f>'G-1'!F21</f>
        <v>199</v>
      </c>
      <c r="O13" s="142">
        <f>'G-1'!F22</f>
        <v>194.5</v>
      </c>
      <c r="P13" s="142">
        <f>'G-1'!M10</f>
        <v>206</v>
      </c>
      <c r="Q13" s="142">
        <f>'G-1'!M11</f>
        <v>246.5</v>
      </c>
      <c r="R13" s="142">
        <f>'G-1'!M12</f>
        <v>202.5</v>
      </c>
      <c r="S13" s="142">
        <f>'G-1'!M13</f>
        <v>225</v>
      </c>
      <c r="T13" s="142">
        <f>'G-1'!M14</f>
        <v>227</v>
      </c>
      <c r="U13" s="142">
        <f>'G-1'!M15</f>
        <v>218</v>
      </c>
      <c r="V13" s="142">
        <f>'G-1'!M16</f>
        <v>191.5</v>
      </c>
      <c r="W13" s="142">
        <f>'G-1'!M17</f>
        <v>166.5</v>
      </c>
      <c r="X13" s="142">
        <f>'G-1'!M18</f>
        <v>181</v>
      </c>
      <c r="Y13" s="142">
        <f>'G-1'!M19</f>
        <v>200</v>
      </c>
      <c r="Z13" s="142">
        <f>'G-1'!M20</f>
        <v>176</v>
      </c>
      <c r="AA13" s="142">
        <f>'G-1'!M21</f>
        <v>201</v>
      </c>
      <c r="AB13" s="142">
        <f>'G-1'!M22</f>
        <v>228.5</v>
      </c>
      <c r="AC13" s="143"/>
      <c r="AD13" s="142">
        <f>'G-1'!T10</f>
        <v>165.5</v>
      </c>
      <c r="AE13" s="142">
        <f>'G-1'!T11</f>
        <v>169</v>
      </c>
      <c r="AF13" s="142">
        <f>'G-1'!T12</f>
        <v>178.5</v>
      </c>
      <c r="AG13" s="142">
        <f>'G-1'!T13</f>
        <v>241</v>
      </c>
      <c r="AH13" s="142">
        <f>'G-1'!T14</f>
        <v>239</v>
      </c>
      <c r="AI13" s="142">
        <f>'G-1'!T15</f>
        <v>216</v>
      </c>
      <c r="AJ13" s="142">
        <f>'G-1'!T16</f>
        <v>205</v>
      </c>
      <c r="AK13" s="142">
        <f>'G-1'!T17</f>
        <v>222</v>
      </c>
      <c r="AL13" s="142">
        <f>'G-1'!T18</f>
        <v>197</v>
      </c>
      <c r="AM13" s="142">
        <f>'G-1'!T19</f>
        <v>50.5</v>
      </c>
      <c r="AN13" s="142">
        <f>'G-1'!T20</f>
        <v>246</v>
      </c>
      <c r="AO13" s="142">
        <f>'G-1'!T21</f>
        <v>295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2"/>
      <c r="C14" s="142"/>
      <c r="D14" s="142"/>
      <c r="E14" s="142">
        <f>B13+C13+D13+E13</f>
        <v>348</v>
      </c>
      <c r="F14" s="142">
        <f t="shared" ref="F14:K14" si="3">C13+D13+E13+F13</f>
        <v>370.5</v>
      </c>
      <c r="G14" s="142">
        <f t="shared" si="3"/>
        <v>376.5</v>
      </c>
      <c r="H14" s="142">
        <f t="shared" si="3"/>
        <v>387</v>
      </c>
      <c r="I14" s="142">
        <f t="shared" si="3"/>
        <v>414.5</v>
      </c>
      <c r="J14" s="142">
        <f t="shared" si="3"/>
        <v>480.5</v>
      </c>
      <c r="K14" s="142">
        <f t="shared" si="3"/>
        <v>535.5</v>
      </c>
      <c r="L14" s="143"/>
      <c r="M14" s="142"/>
      <c r="N14" s="142"/>
      <c r="O14" s="142"/>
      <c r="P14" s="142">
        <f>M13+N13+O13+P13</f>
        <v>794.5</v>
      </c>
      <c r="Q14" s="142">
        <f t="shared" ref="Q14:AB14" si="4">N13+O13+P13+Q13</f>
        <v>846</v>
      </c>
      <c r="R14" s="142">
        <f t="shared" si="4"/>
        <v>849.5</v>
      </c>
      <c r="S14" s="142">
        <f t="shared" si="4"/>
        <v>880</v>
      </c>
      <c r="T14" s="142">
        <f t="shared" si="4"/>
        <v>901</v>
      </c>
      <c r="U14" s="142">
        <f t="shared" si="4"/>
        <v>872.5</v>
      </c>
      <c r="V14" s="142">
        <f t="shared" si="4"/>
        <v>861.5</v>
      </c>
      <c r="W14" s="142">
        <f t="shared" si="4"/>
        <v>803</v>
      </c>
      <c r="X14" s="142">
        <f t="shared" si="4"/>
        <v>757</v>
      </c>
      <c r="Y14" s="142">
        <f t="shared" si="4"/>
        <v>739</v>
      </c>
      <c r="Z14" s="142">
        <f t="shared" si="4"/>
        <v>723.5</v>
      </c>
      <c r="AA14" s="142">
        <f t="shared" si="4"/>
        <v>758</v>
      </c>
      <c r="AB14" s="142">
        <f t="shared" si="4"/>
        <v>805.5</v>
      </c>
      <c r="AC14" s="143"/>
      <c r="AD14" s="142"/>
      <c r="AE14" s="142"/>
      <c r="AF14" s="142"/>
      <c r="AG14" s="142">
        <f>AD13+AE13+AF13+AG13</f>
        <v>754</v>
      </c>
      <c r="AH14" s="142">
        <f t="shared" ref="AH14:AO14" si="5">AE13+AF13+AG13+AH13</f>
        <v>827.5</v>
      </c>
      <c r="AI14" s="142">
        <f t="shared" si="5"/>
        <v>874.5</v>
      </c>
      <c r="AJ14" s="142">
        <f t="shared" si="5"/>
        <v>901</v>
      </c>
      <c r="AK14" s="142">
        <f t="shared" si="5"/>
        <v>882</v>
      </c>
      <c r="AL14" s="142">
        <f t="shared" si="5"/>
        <v>840</v>
      </c>
      <c r="AM14" s="142">
        <f t="shared" si="5"/>
        <v>674.5</v>
      </c>
      <c r="AN14" s="142">
        <f t="shared" si="5"/>
        <v>715.5</v>
      </c>
      <c r="AO14" s="142">
        <f t="shared" si="5"/>
        <v>788.5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9.5" customHeight="1" x14ac:dyDescent="0.2">
      <c r="A15" s="97" t="s">
        <v>106</v>
      </c>
      <c r="B15" s="144"/>
      <c r="C15" s="145" t="s">
        <v>107</v>
      </c>
      <c r="D15" s="146">
        <f>DIRECCIONALIDAD!J10 /100</f>
        <v>0</v>
      </c>
      <c r="E15" s="145"/>
      <c r="F15" s="145" t="s">
        <v>108</v>
      </c>
      <c r="G15" s="146">
        <f>DIRECCIONALIDAD!J11 /100</f>
        <v>0.73451327433628322</v>
      </c>
      <c r="H15" s="145"/>
      <c r="I15" s="145" t="s">
        <v>109</v>
      </c>
      <c r="J15" s="146">
        <f>DIRECCIONALIDAD!J12 /100</f>
        <v>0.26548672566371684</v>
      </c>
      <c r="K15" s="147"/>
      <c r="L15" s="141"/>
      <c r="M15" s="144"/>
      <c r="N15" s="145"/>
      <c r="O15" s="145" t="s">
        <v>107</v>
      </c>
      <c r="P15" s="146">
        <f>DIRECCIONALIDAD!V10 /100</f>
        <v>0</v>
      </c>
      <c r="Q15" s="145"/>
      <c r="R15" s="145"/>
      <c r="S15" s="145"/>
      <c r="T15" s="145" t="s">
        <v>108</v>
      </c>
      <c r="U15" s="146">
        <f>DIRECCIONALIDAD!J14 /100</f>
        <v>0.63795110593713622</v>
      </c>
      <c r="V15" s="145"/>
      <c r="W15" s="145"/>
      <c r="X15" s="145"/>
      <c r="Y15" s="145" t="s">
        <v>109</v>
      </c>
      <c r="Z15" s="146">
        <f>DIRECCIONALIDAD!Z12 /100</f>
        <v>0</v>
      </c>
      <c r="AA15" s="145"/>
      <c r="AB15" s="147"/>
      <c r="AC15" s="141"/>
      <c r="AD15" s="144"/>
      <c r="AE15" s="145" t="s">
        <v>107</v>
      </c>
      <c r="AF15" s="146">
        <f>DIRECCIONALIDAD!J16 /100</f>
        <v>0</v>
      </c>
      <c r="AG15" s="145"/>
      <c r="AH15" s="145"/>
      <c r="AI15" s="145"/>
      <c r="AJ15" s="145" t="s">
        <v>108</v>
      </c>
      <c r="AK15" s="146">
        <f>DIRECCIONALIDAD!J17 /100</f>
        <v>0.5406654343807763</v>
      </c>
      <c r="AL15" s="145"/>
      <c r="AM15" s="145"/>
      <c r="AN15" s="145" t="s">
        <v>109</v>
      </c>
      <c r="AO15" s="148">
        <f>DIRECCIONALIDAD!J18 /100</f>
        <v>0.45933456561922364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236" t="s">
        <v>103</v>
      </c>
      <c r="U16" s="236"/>
      <c r="V16" s="149">
        <v>2</v>
      </c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3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3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2"/>
      <c r="C18" s="142"/>
      <c r="D18" s="142"/>
      <c r="E18" s="142">
        <f>B17+C17+D17+E17</f>
        <v>0</v>
      </c>
      <c r="F18" s="142">
        <f t="shared" ref="F18:K18" si="9">C17+D17+E17+F17</f>
        <v>0</v>
      </c>
      <c r="G18" s="142">
        <f t="shared" si="9"/>
        <v>0</v>
      </c>
      <c r="H18" s="142">
        <f t="shared" si="9"/>
        <v>0</v>
      </c>
      <c r="I18" s="142">
        <f t="shared" si="9"/>
        <v>0</v>
      </c>
      <c r="J18" s="142">
        <f t="shared" si="9"/>
        <v>0</v>
      </c>
      <c r="K18" s="142">
        <f t="shared" si="9"/>
        <v>0</v>
      </c>
      <c r="L18" s="143"/>
      <c r="M18" s="142"/>
      <c r="N18" s="142"/>
      <c r="O18" s="142"/>
      <c r="P18" s="142">
        <f>M17+N17+O17+P17</f>
        <v>0</v>
      </c>
      <c r="Q18" s="142">
        <f t="shared" ref="Q18:AB18" si="10">N17+O17+P17+Q17</f>
        <v>0</v>
      </c>
      <c r="R18" s="142">
        <f t="shared" si="10"/>
        <v>0</v>
      </c>
      <c r="S18" s="142">
        <f t="shared" si="10"/>
        <v>0</v>
      </c>
      <c r="T18" s="142">
        <f t="shared" si="10"/>
        <v>0</v>
      </c>
      <c r="U18" s="142">
        <f t="shared" si="10"/>
        <v>0</v>
      </c>
      <c r="V18" s="142">
        <f t="shared" si="10"/>
        <v>0</v>
      </c>
      <c r="W18" s="142">
        <f t="shared" si="10"/>
        <v>0</v>
      </c>
      <c r="X18" s="142">
        <f t="shared" si="10"/>
        <v>0</v>
      </c>
      <c r="Y18" s="142">
        <f t="shared" si="10"/>
        <v>0</v>
      </c>
      <c r="Z18" s="142">
        <f t="shared" si="10"/>
        <v>0</v>
      </c>
      <c r="AA18" s="142">
        <f t="shared" si="10"/>
        <v>0</v>
      </c>
      <c r="AB18" s="142">
        <f t="shared" si="10"/>
        <v>0</v>
      </c>
      <c r="AC18" s="143"/>
      <c r="AD18" s="142"/>
      <c r="AE18" s="142"/>
      <c r="AF18" s="142"/>
      <c r="AG18" s="142">
        <f>AD17+AE17+AF17+AG17</f>
        <v>0</v>
      </c>
      <c r="AH18" s="142">
        <f t="shared" ref="AH18:AO18" si="11">AE17+AF17+AG17+AH17</f>
        <v>0</v>
      </c>
      <c r="AI18" s="142">
        <f t="shared" si="11"/>
        <v>0</v>
      </c>
      <c r="AJ18" s="142">
        <f t="shared" si="11"/>
        <v>0</v>
      </c>
      <c r="AK18" s="142">
        <f t="shared" si="11"/>
        <v>0</v>
      </c>
      <c r="AL18" s="142">
        <f t="shared" si="11"/>
        <v>0</v>
      </c>
      <c r="AM18" s="142">
        <f t="shared" si="11"/>
        <v>0</v>
      </c>
      <c r="AN18" s="142">
        <f t="shared" si="11"/>
        <v>0</v>
      </c>
      <c r="AO18" s="142">
        <f t="shared" si="11"/>
        <v>0</v>
      </c>
      <c r="AP18" s="101"/>
      <c r="AQ18" s="101"/>
      <c r="AR18" s="101"/>
      <c r="AS18" s="101"/>
      <c r="AT18" s="101"/>
      <c r="AU18" s="101">
        <f t="shared" ref="AU18:BA18" si="12">E25</f>
        <v>662</v>
      </c>
      <c r="AV18" s="101">
        <f t="shared" si="12"/>
        <v>734.5</v>
      </c>
      <c r="AW18" s="101">
        <f t="shared" si="12"/>
        <v>787.5</v>
      </c>
      <c r="AX18" s="101">
        <f t="shared" si="12"/>
        <v>839</v>
      </c>
      <c r="AY18" s="101">
        <f t="shared" si="12"/>
        <v>878.5</v>
      </c>
      <c r="AZ18" s="101">
        <f t="shared" si="12"/>
        <v>891</v>
      </c>
      <c r="BA18" s="101">
        <f t="shared" si="12"/>
        <v>885</v>
      </c>
      <c r="BB18" s="101"/>
      <c r="BC18" s="101"/>
      <c r="BD18" s="101"/>
      <c r="BE18" s="101">
        <f t="shared" ref="BE18:BQ18" si="13">P25</f>
        <v>982</v>
      </c>
      <c r="BF18" s="101">
        <f t="shared" si="13"/>
        <v>1025.5</v>
      </c>
      <c r="BG18" s="101">
        <f t="shared" si="13"/>
        <v>1046.5</v>
      </c>
      <c r="BH18" s="101">
        <f t="shared" si="13"/>
        <v>1060.5</v>
      </c>
      <c r="BI18" s="101">
        <f t="shared" si="13"/>
        <v>1011</v>
      </c>
      <c r="BJ18" s="101">
        <f t="shared" si="13"/>
        <v>953.5</v>
      </c>
      <c r="BK18" s="101">
        <f t="shared" si="13"/>
        <v>870.5</v>
      </c>
      <c r="BL18" s="101">
        <f t="shared" si="13"/>
        <v>840</v>
      </c>
      <c r="BM18" s="101">
        <f t="shared" si="13"/>
        <v>877.5</v>
      </c>
      <c r="BN18" s="101">
        <f t="shared" si="13"/>
        <v>913</v>
      </c>
      <c r="BO18" s="101">
        <f t="shared" si="13"/>
        <v>959</v>
      </c>
      <c r="BP18" s="101">
        <f t="shared" si="13"/>
        <v>1028.5</v>
      </c>
      <c r="BQ18" s="101">
        <f t="shared" si="13"/>
        <v>1047.5</v>
      </c>
      <c r="BR18" s="101"/>
      <c r="BS18" s="101"/>
      <c r="BT18" s="101"/>
      <c r="BU18" s="101">
        <f t="shared" ref="BU18:CC18" si="14">AG25</f>
        <v>1114</v>
      </c>
      <c r="BV18" s="101">
        <f t="shared" si="14"/>
        <v>1170.5</v>
      </c>
      <c r="BW18" s="101">
        <f t="shared" si="14"/>
        <v>1181</v>
      </c>
      <c r="BX18" s="101">
        <f t="shared" si="14"/>
        <v>1202.5</v>
      </c>
      <c r="BY18" s="101">
        <f t="shared" si="14"/>
        <v>1218</v>
      </c>
      <c r="BZ18" s="101">
        <f t="shared" si="14"/>
        <v>1199</v>
      </c>
      <c r="CA18" s="101">
        <f t="shared" si="14"/>
        <v>1211.5</v>
      </c>
      <c r="CB18" s="101">
        <f t="shared" si="14"/>
        <v>1147.5</v>
      </c>
      <c r="CC18" s="101">
        <f t="shared" si="14"/>
        <v>1066.5</v>
      </c>
    </row>
    <row r="19" spans="1:81" ht="16.5" customHeight="1" x14ac:dyDescent="0.2">
      <c r="A19" s="92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236" t="s">
        <v>103</v>
      </c>
      <c r="U19" s="236"/>
      <c r="V19" s="149">
        <v>3</v>
      </c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92"/>
      <c r="AQ19" s="92"/>
      <c r="AR19" s="92"/>
      <c r="AS19" s="92"/>
      <c r="AT19" s="92"/>
      <c r="AU19" s="92">
        <f t="shared" ref="AU19:BA19" si="15">E29</f>
        <v>1265.5</v>
      </c>
      <c r="AV19" s="92">
        <f t="shared" si="15"/>
        <v>1358.5</v>
      </c>
      <c r="AW19" s="92">
        <f t="shared" si="15"/>
        <v>1421.5</v>
      </c>
      <c r="AX19" s="92">
        <f t="shared" si="15"/>
        <v>1480</v>
      </c>
      <c r="AY19" s="92">
        <f t="shared" si="15"/>
        <v>1574.5</v>
      </c>
      <c r="AZ19" s="92">
        <f t="shared" si="15"/>
        <v>1657</v>
      </c>
      <c r="BA19" s="92">
        <f t="shared" si="15"/>
        <v>1707</v>
      </c>
      <c r="BB19" s="92"/>
      <c r="BC19" s="92"/>
      <c r="BD19" s="92"/>
      <c r="BE19" s="92">
        <f t="shared" ref="BE19:BQ19" si="16">P29</f>
        <v>2159.5</v>
      </c>
      <c r="BF19" s="92">
        <f t="shared" si="16"/>
        <v>2242</v>
      </c>
      <c r="BG19" s="92">
        <f t="shared" si="16"/>
        <v>2292.5</v>
      </c>
      <c r="BH19" s="92">
        <f t="shared" si="16"/>
        <v>2346.5</v>
      </c>
      <c r="BI19" s="92">
        <f t="shared" si="16"/>
        <v>2327</v>
      </c>
      <c r="BJ19" s="92">
        <f t="shared" si="16"/>
        <v>2254</v>
      </c>
      <c r="BK19" s="92">
        <f t="shared" si="16"/>
        <v>2142.5</v>
      </c>
      <c r="BL19" s="92">
        <f t="shared" si="16"/>
        <v>2077.5</v>
      </c>
      <c r="BM19" s="92">
        <f t="shared" si="16"/>
        <v>2073.5</v>
      </c>
      <c r="BN19" s="92">
        <f t="shared" si="16"/>
        <v>2065.5</v>
      </c>
      <c r="BO19" s="92">
        <f t="shared" si="16"/>
        <v>2094</v>
      </c>
      <c r="BP19" s="92">
        <f t="shared" si="16"/>
        <v>2184.5</v>
      </c>
      <c r="BQ19" s="92">
        <f t="shared" si="16"/>
        <v>2239</v>
      </c>
      <c r="BR19" s="92"/>
      <c r="BS19" s="92"/>
      <c r="BT19" s="92"/>
      <c r="BU19" s="92">
        <f t="shared" ref="BU19:CC19" si="17">AG29</f>
        <v>2310.5</v>
      </c>
      <c r="BV19" s="92">
        <f t="shared" si="17"/>
        <v>2430</v>
      </c>
      <c r="BW19" s="92">
        <f t="shared" si="17"/>
        <v>2501</v>
      </c>
      <c r="BX19" s="92">
        <f t="shared" si="17"/>
        <v>2526.5</v>
      </c>
      <c r="BY19" s="92">
        <f t="shared" si="17"/>
        <v>2492.5</v>
      </c>
      <c r="BZ19" s="92">
        <f t="shared" si="17"/>
        <v>2415.5</v>
      </c>
      <c r="CA19" s="92">
        <f t="shared" si="17"/>
        <v>2249</v>
      </c>
      <c r="CB19" s="92">
        <f t="shared" si="17"/>
        <v>2203</v>
      </c>
      <c r="CC19" s="92">
        <f t="shared" si="17"/>
        <v>2194</v>
      </c>
    </row>
    <row r="20" spans="1:81" ht="16.5" customHeight="1" x14ac:dyDescent="0.2">
      <c r="A20" s="100" t="s">
        <v>104</v>
      </c>
      <c r="B20" s="142">
        <f>'G-3'!F10</f>
        <v>59.5</v>
      </c>
      <c r="C20" s="142">
        <f>'G-3'!F11</f>
        <v>65.5</v>
      </c>
      <c r="D20" s="142">
        <f>'G-3'!F12</f>
        <v>62</v>
      </c>
      <c r="E20" s="142">
        <f>'G-3'!F13</f>
        <v>68.5</v>
      </c>
      <c r="F20" s="142">
        <f>'G-3'!F14</f>
        <v>57.5</v>
      </c>
      <c r="G20" s="142">
        <f>'G-3'!F15</f>
        <v>69.5</v>
      </c>
      <c r="H20" s="142">
        <f>'G-3'!F16</f>
        <v>58.5</v>
      </c>
      <c r="I20" s="142">
        <f>'G-3'!F17</f>
        <v>96</v>
      </c>
      <c r="J20" s="142">
        <f>'G-3'!F18</f>
        <v>61.5</v>
      </c>
      <c r="K20" s="142">
        <f>'G-3'!F19</f>
        <v>70.5</v>
      </c>
      <c r="L20" s="143"/>
      <c r="M20" s="142">
        <f>'G-3'!F20</f>
        <v>111.5</v>
      </c>
      <c r="N20" s="142">
        <f>'G-3'!F21</f>
        <v>90</v>
      </c>
      <c r="O20" s="142">
        <f>'G-3'!F22</f>
        <v>85</v>
      </c>
      <c r="P20" s="142">
        <f>'G-3'!M10</f>
        <v>96.5</v>
      </c>
      <c r="Q20" s="142">
        <f>'G-3'!M11</f>
        <v>99</v>
      </c>
      <c r="R20" s="142">
        <f>'G-3'!M12</f>
        <v>116</v>
      </c>
      <c r="S20" s="142">
        <f>'G-3'!M13</f>
        <v>94.5</v>
      </c>
      <c r="T20" s="142">
        <f>'G-3'!M14</f>
        <v>105.5</v>
      </c>
      <c r="U20" s="142">
        <f>'G-3'!M15</f>
        <v>112</v>
      </c>
      <c r="V20" s="142">
        <f>'G-3'!M16</f>
        <v>98.5</v>
      </c>
      <c r="W20" s="142">
        <f>'G-3'!M17</f>
        <v>118.5</v>
      </c>
      <c r="X20" s="142">
        <f>'G-3'!M18</f>
        <v>110</v>
      </c>
      <c r="Y20" s="142">
        <f>'G-3'!M19</f>
        <v>86.5</v>
      </c>
      <c r="Z20" s="142">
        <f>'G-3'!M20</f>
        <v>96.5</v>
      </c>
      <c r="AA20" s="142">
        <f>'G-3'!M21</f>
        <v>105</v>
      </c>
      <c r="AB20" s="142">
        <f>'G-3'!M22</f>
        <v>98</v>
      </c>
      <c r="AC20" s="143"/>
      <c r="AD20" s="142">
        <f>'G-3'!T10</f>
        <v>122.5</v>
      </c>
      <c r="AE20" s="142">
        <f>'G-3'!T11</f>
        <v>95.5</v>
      </c>
      <c r="AF20" s="142">
        <f>'G-3'!T12</f>
        <v>114</v>
      </c>
      <c r="AG20" s="142">
        <f>'G-3'!T13</f>
        <v>110.5</v>
      </c>
      <c r="AH20" s="142">
        <f>'G-3'!T14</f>
        <v>112</v>
      </c>
      <c r="AI20" s="142">
        <f>'G-3'!T15</f>
        <v>109</v>
      </c>
      <c r="AJ20" s="142">
        <f>'G-3'!T16</f>
        <v>91.5</v>
      </c>
      <c r="AK20" s="142">
        <f>'G-3'!T17</f>
        <v>80</v>
      </c>
      <c r="AL20" s="142">
        <f>'G-3'!T18</f>
        <v>96</v>
      </c>
      <c r="AM20" s="142">
        <f>'G-3'!T19</f>
        <v>95.5</v>
      </c>
      <c r="AN20" s="142">
        <f>'G-3'!T20</f>
        <v>68.5</v>
      </c>
      <c r="AO20" s="142">
        <f>'G-3'!T21</f>
        <v>79</v>
      </c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</row>
    <row r="21" spans="1:81" ht="16.5" customHeight="1" x14ac:dyDescent="0.2">
      <c r="A21" s="100" t="s">
        <v>105</v>
      </c>
      <c r="B21" s="142"/>
      <c r="C21" s="142"/>
      <c r="D21" s="142"/>
      <c r="E21" s="142">
        <f>B20+C20+D20+E20</f>
        <v>255.5</v>
      </c>
      <c r="F21" s="142">
        <f t="shared" ref="F21:K21" si="18">C20+D20+E20+F20</f>
        <v>253.5</v>
      </c>
      <c r="G21" s="142">
        <f t="shared" si="18"/>
        <v>257.5</v>
      </c>
      <c r="H21" s="142">
        <f t="shared" si="18"/>
        <v>254</v>
      </c>
      <c r="I21" s="142">
        <f t="shared" si="18"/>
        <v>281.5</v>
      </c>
      <c r="J21" s="142">
        <f t="shared" si="18"/>
        <v>285.5</v>
      </c>
      <c r="K21" s="142">
        <f t="shared" si="18"/>
        <v>286.5</v>
      </c>
      <c r="L21" s="143"/>
      <c r="M21" s="142"/>
      <c r="N21" s="142"/>
      <c r="O21" s="142"/>
      <c r="P21" s="142">
        <f>M20+N20+O20+P20</f>
        <v>383</v>
      </c>
      <c r="Q21" s="142">
        <f t="shared" ref="Q21:AB21" si="19">N20+O20+P20+Q20</f>
        <v>370.5</v>
      </c>
      <c r="R21" s="142">
        <f t="shared" si="19"/>
        <v>396.5</v>
      </c>
      <c r="S21" s="142">
        <f t="shared" si="19"/>
        <v>406</v>
      </c>
      <c r="T21" s="142">
        <f t="shared" si="19"/>
        <v>415</v>
      </c>
      <c r="U21" s="142">
        <f t="shared" si="19"/>
        <v>428</v>
      </c>
      <c r="V21" s="142">
        <f t="shared" si="19"/>
        <v>410.5</v>
      </c>
      <c r="W21" s="142">
        <f t="shared" si="19"/>
        <v>434.5</v>
      </c>
      <c r="X21" s="142">
        <f t="shared" si="19"/>
        <v>439</v>
      </c>
      <c r="Y21" s="142">
        <f t="shared" si="19"/>
        <v>413.5</v>
      </c>
      <c r="Z21" s="142">
        <f t="shared" si="19"/>
        <v>411.5</v>
      </c>
      <c r="AA21" s="142">
        <f t="shared" si="19"/>
        <v>398</v>
      </c>
      <c r="AB21" s="142">
        <f t="shared" si="19"/>
        <v>386</v>
      </c>
      <c r="AC21" s="143"/>
      <c r="AD21" s="142"/>
      <c r="AE21" s="142"/>
      <c r="AF21" s="142"/>
      <c r="AG21" s="142">
        <f>AD20+AE20+AF20+AG20</f>
        <v>442.5</v>
      </c>
      <c r="AH21" s="142">
        <f t="shared" ref="AH21:AO21" si="20">AE20+AF20+AG20+AH20</f>
        <v>432</v>
      </c>
      <c r="AI21" s="142">
        <f t="shared" si="20"/>
        <v>445.5</v>
      </c>
      <c r="AJ21" s="142">
        <f t="shared" si="20"/>
        <v>423</v>
      </c>
      <c r="AK21" s="142">
        <f t="shared" si="20"/>
        <v>392.5</v>
      </c>
      <c r="AL21" s="142">
        <f t="shared" si="20"/>
        <v>376.5</v>
      </c>
      <c r="AM21" s="142">
        <f t="shared" si="20"/>
        <v>363</v>
      </c>
      <c r="AN21" s="142">
        <f t="shared" si="20"/>
        <v>340</v>
      </c>
      <c r="AO21" s="142">
        <f t="shared" si="20"/>
        <v>339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97" t="s">
        <v>106</v>
      </c>
      <c r="B22" s="144"/>
      <c r="C22" s="145" t="s">
        <v>107</v>
      </c>
      <c r="D22" s="146">
        <f xml:space="preserve"> DIRECCIONALIDAD!J28100</f>
        <v>0</v>
      </c>
      <c r="E22" s="145"/>
      <c r="F22" s="145" t="s">
        <v>108</v>
      </c>
      <c r="G22" s="146">
        <f>DIRECCIONALIDAD!J29/100</f>
        <v>0</v>
      </c>
      <c r="H22" s="145"/>
      <c r="I22" s="145" t="s">
        <v>109</v>
      </c>
      <c r="J22" s="146">
        <f>DIRECCIONALIDAD!J30/100</f>
        <v>1</v>
      </c>
      <c r="K22" s="147"/>
      <c r="L22" s="141"/>
      <c r="M22" s="144"/>
      <c r="N22" s="145"/>
      <c r="O22" s="145" t="s">
        <v>107</v>
      </c>
      <c r="P22" s="146">
        <f>DIRECCIONALIDAD!J31/100</f>
        <v>0</v>
      </c>
      <c r="Q22" s="145"/>
      <c r="R22" s="145"/>
      <c r="S22" s="145"/>
      <c r="T22" s="145" t="s">
        <v>108</v>
      </c>
      <c r="U22" s="146">
        <f>DIRECCIONALIDAD!J32/100</f>
        <v>0</v>
      </c>
      <c r="V22" s="145"/>
      <c r="W22" s="145"/>
      <c r="X22" s="145"/>
      <c r="Y22" s="145" t="s">
        <v>109</v>
      </c>
      <c r="Z22" s="146">
        <f>DIRECCIONALIDAD!J33/100</f>
        <v>1</v>
      </c>
      <c r="AA22" s="145"/>
      <c r="AB22" s="145"/>
      <c r="AC22" s="141"/>
      <c r="AD22" s="144"/>
      <c r="AE22" s="145" t="s">
        <v>107</v>
      </c>
      <c r="AF22" s="146">
        <f>DIRECCIONALIDAD!J34/100</f>
        <v>0</v>
      </c>
      <c r="AG22" s="145"/>
      <c r="AH22" s="145"/>
      <c r="AI22" s="145"/>
      <c r="AJ22" s="145" t="s">
        <v>108</v>
      </c>
      <c r="AK22" s="146">
        <f>DIRECCIONALIDAD!J35/100</f>
        <v>0</v>
      </c>
      <c r="AL22" s="145"/>
      <c r="AM22" s="145"/>
      <c r="AN22" s="145" t="s">
        <v>109</v>
      </c>
      <c r="AO22" s="146">
        <f>DIRECCIONALIDAD!J36/100</f>
        <v>1</v>
      </c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236" t="s">
        <v>103</v>
      </c>
      <c r="U23" s="236"/>
      <c r="V23" s="149">
        <v>4</v>
      </c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00" t="s">
        <v>104</v>
      </c>
      <c r="B24" s="142">
        <f>'G-4'!F10</f>
        <v>143</v>
      </c>
      <c r="C24" s="142">
        <f>'G-4'!F11</f>
        <v>177</v>
      </c>
      <c r="D24" s="142">
        <f>'G-4'!F12</f>
        <v>153</v>
      </c>
      <c r="E24" s="142">
        <f>'G-4'!F13</f>
        <v>189</v>
      </c>
      <c r="F24" s="142">
        <f>'G-4'!F14</f>
        <v>215.5</v>
      </c>
      <c r="G24" s="142">
        <f>'G-4'!F15</f>
        <v>230</v>
      </c>
      <c r="H24" s="142">
        <f>'G-4'!F16</f>
        <v>204.5</v>
      </c>
      <c r="I24" s="142">
        <f>'G-4'!F17</f>
        <v>228.5</v>
      </c>
      <c r="J24" s="142">
        <f>'G-4'!F18</f>
        <v>228</v>
      </c>
      <c r="K24" s="142">
        <f>'G-4'!F19</f>
        <v>224</v>
      </c>
      <c r="L24" s="143"/>
      <c r="M24" s="142">
        <f>'G-4'!F20</f>
        <v>224</v>
      </c>
      <c r="N24" s="142">
        <f>'G-4'!F21</f>
        <v>260.5</v>
      </c>
      <c r="O24" s="142">
        <f>'G-4'!F22</f>
        <v>238</v>
      </c>
      <c r="P24" s="142">
        <f>'G-4'!M10</f>
        <v>259.5</v>
      </c>
      <c r="Q24" s="142">
        <f>'G-4'!M11</f>
        <v>267.5</v>
      </c>
      <c r="R24" s="142">
        <f>'G-4'!M12</f>
        <v>281.5</v>
      </c>
      <c r="S24" s="142">
        <f>'G-4'!M13</f>
        <v>252</v>
      </c>
      <c r="T24" s="142">
        <f>'G-4'!M14</f>
        <v>210</v>
      </c>
      <c r="U24" s="142">
        <f>'G-4'!M15</f>
        <v>210</v>
      </c>
      <c r="V24" s="142">
        <f>'G-4'!M16</f>
        <v>198.5</v>
      </c>
      <c r="W24" s="142">
        <f>'G-4'!M17</f>
        <v>221.5</v>
      </c>
      <c r="X24" s="142">
        <f>'G-4'!M18</f>
        <v>247.5</v>
      </c>
      <c r="Y24" s="142">
        <f>'G-4'!M19</f>
        <v>245.5</v>
      </c>
      <c r="Z24" s="142">
        <f>'G-4'!M20</f>
        <v>244.5</v>
      </c>
      <c r="AA24" s="142">
        <f>'G-4'!M21</f>
        <v>291</v>
      </c>
      <c r="AB24" s="142">
        <f>'G-4'!M22</f>
        <v>266.5</v>
      </c>
      <c r="AC24" s="143"/>
      <c r="AD24" s="142">
        <f>'G-4'!T10</f>
        <v>243.5</v>
      </c>
      <c r="AE24" s="142">
        <f>'G-4'!T11</f>
        <v>282.5</v>
      </c>
      <c r="AF24" s="142">
        <f>'G-4'!T12</f>
        <v>295</v>
      </c>
      <c r="AG24" s="142">
        <f>'G-4'!T13</f>
        <v>293</v>
      </c>
      <c r="AH24" s="142">
        <f>'G-4'!T14</f>
        <v>300</v>
      </c>
      <c r="AI24" s="142">
        <f>'G-4'!T15</f>
        <v>293</v>
      </c>
      <c r="AJ24" s="142">
        <f>'G-4'!T16</f>
        <v>316.5</v>
      </c>
      <c r="AK24" s="142">
        <f>'G-4'!T17</f>
        <v>308.5</v>
      </c>
      <c r="AL24" s="142">
        <f>'G-4'!T18</f>
        <v>281</v>
      </c>
      <c r="AM24" s="142">
        <f>'G-4'!T19</f>
        <v>305.5</v>
      </c>
      <c r="AN24" s="142">
        <f>'G-4'!T20</f>
        <v>252.5</v>
      </c>
      <c r="AO24" s="142">
        <f>'G-4'!T21</f>
        <v>227.5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105</v>
      </c>
      <c r="B25" s="142"/>
      <c r="C25" s="142"/>
      <c r="D25" s="142"/>
      <c r="E25" s="142">
        <f>B24+C24+D24+E24</f>
        <v>662</v>
      </c>
      <c r="F25" s="142">
        <f t="shared" ref="F25:K25" si="21">C24+D24+E24+F24</f>
        <v>734.5</v>
      </c>
      <c r="G25" s="142">
        <f t="shared" si="21"/>
        <v>787.5</v>
      </c>
      <c r="H25" s="142">
        <f t="shared" si="21"/>
        <v>839</v>
      </c>
      <c r="I25" s="142">
        <f t="shared" si="21"/>
        <v>878.5</v>
      </c>
      <c r="J25" s="142">
        <f t="shared" si="21"/>
        <v>891</v>
      </c>
      <c r="K25" s="142">
        <f t="shared" si="21"/>
        <v>885</v>
      </c>
      <c r="L25" s="143"/>
      <c r="M25" s="142"/>
      <c r="N25" s="142"/>
      <c r="O25" s="142"/>
      <c r="P25" s="142">
        <f>M24+N24+O24+P24</f>
        <v>982</v>
      </c>
      <c r="Q25" s="142">
        <f t="shared" ref="Q25:AB25" si="22">N24+O24+P24+Q24</f>
        <v>1025.5</v>
      </c>
      <c r="R25" s="142">
        <f t="shared" si="22"/>
        <v>1046.5</v>
      </c>
      <c r="S25" s="142">
        <f t="shared" si="22"/>
        <v>1060.5</v>
      </c>
      <c r="T25" s="142">
        <f t="shared" si="22"/>
        <v>1011</v>
      </c>
      <c r="U25" s="142">
        <f t="shared" si="22"/>
        <v>953.5</v>
      </c>
      <c r="V25" s="142">
        <f t="shared" si="22"/>
        <v>870.5</v>
      </c>
      <c r="W25" s="142">
        <f t="shared" si="22"/>
        <v>840</v>
      </c>
      <c r="X25" s="142">
        <f t="shared" si="22"/>
        <v>877.5</v>
      </c>
      <c r="Y25" s="142">
        <f t="shared" si="22"/>
        <v>913</v>
      </c>
      <c r="Z25" s="142">
        <f t="shared" si="22"/>
        <v>959</v>
      </c>
      <c r="AA25" s="142">
        <f t="shared" si="22"/>
        <v>1028.5</v>
      </c>
      <c r="AB25" s="142">
        <f t="shared" si="22"/>
        <v>1047.5</v>
      </c>
      <c r="AC25" s="143"/>
      <c r="AD25" s="142"/>
      <c r="AE25" s="142"/>
      <c r="AF25" s="142"/>
      <c r="AG25" s="142">
        <f>AD24+AE24+AF24+AG24</f>
        <v>1114</v>
      </c>
      <c r="AH25" s="142">
        <f t="shared" ref="AH25:AO25" si="23">AE24+AF24+AG24+AH24</f>
        <v>1170.5</v>
      </c>
      <c r="AI25" s="142">
        <f t="shared" si="23"/>
        <v>1181</v>
      </c>
      <c r="AJ25" s="142">
        <f t="shared" si="23"/>
        <v>1202.5</v>
      </c>
      <c r="AK25" s="142">
        <f t="shared" si="23"/>
        <v>1218</v>
      </c>
      <c r="AL25" s="142">
        <f t="shared" si="23"/>
        <v>1199</v>
      </c>
      <c r="AM25" s="142">
        <f t="shared" si="23"/>
        <v>1211.5</v>
      </c>
      <c r="AN25" s="142">
        <f t="shared" si="23"/>
        <v>1147.5</v>
      </c>
      <c r="AO25" s="142">
        <f t="shared" si="23"/>
        <v>1066.5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106</v>
      </c>
      <c r="B26" s="144"/>
      <c r="C26" s="145" t="s">
        <v>107</v>
      </c>
      <c r="D26" s="146">
        <f xml:space="preserve"> DIRECCIONALIDAD!J37/100</f>
        <v>0.29948717948717951</v>
      </c>
      <c r="E26" s="145"/>
      <c r="F26" s="145" t="s">
        <v>108</v>
      </c>
      <c r="G26" s="146">
        <f>DIRECCIONALIDAD!J38/100</f>
        <v>0.70051282051282049</v>
      </c>
      <c r="H26" s="145"/>
      <c r="I26" s="145" t="s">
        <v>109</v>
      </c>
      <c r="J26" s="146">
        <f>DIRECCIONALIDAD!J39/100</f>
        <v>0</v>
      </c>
      <c r="K26" s="147"/>
      <c r="L26" s="141"/>
      <c r="M26" s="144"/>
      <c r="N26" s="145"/>
      <c r="O26" s="145" t="s">
        <v>107</v>
      </c>
      <c r="P26" s="146">
        <f>DIRECCIONALIDAD!J40/100</f>
        <v>0.38834080717488789</v>
      </c>
      <c r="Q26" s="145"/>
      <c r="R26" s="145"/>
      <c r="S26" s="145"/>
      <c r="T26" s="145" t="s">
        <v>108</v>
      </c>
      <c r="U26" s="146">
        <f>DIRECCIONALIDAD!J41/100</f>
        <v>0.61165919282511205</v>
      </c>
      <c r="V26" s="145"/>
      <c r="W26" s="145"/>
      <c r="X26" s="145"/>
      <c r="Y26" s="145" t="s">
        <v>109</v>
      </c>
      <c r="Z26" s="146">
        <f>DIRECCIONALIDAD!J42/100</f>
        <v>0</v>
      </c>
      <c r="AA26" s="145"/>
      <c r="AB26" s="147"/>
      <c r="AC26" s="141"/>
      <c r="AD26" s="144"/>
      <c r="AE26" s="145" t="s">
        <v>107</v>
      </c>
      <c r="AF26" s="146">
        <f>DIRECCIONALIDAD!J43/100</f>
        <v>0.44</v>
      </c>
      <c r="AG26" s="145"/>
      <c r="AH26" s="145"/>
      <c r="AI26" s="145"/>
      <c r="AJ26" s="145" t="s">
        <v>108</v>
      </c>
      <c r="AK26" s="146">
        <f>DIRECCIONALIDAD!J44/100</f>
        <v>0.56000000000000005</v>
      </c>
      <c r="AL26" s="145"/>
      <c r="AM26" s="145"/>
      <c r="AN26" s="145" t="s">
        <v>109</v>
      </c>
      <c r="AO26" s="148">
        <f>DIRECCIONALIDAD!J45/100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36" t="s">
        <v>103</v>
      </c>
      <c r="U27" s="236"/>
      <c r="V27" s="140" t="s">
        <v>110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2">
        <f t="shared" ref="B28:K28" si="24">B13+B17+B20+B24</f>
        <v>265.5</v>
      </c>
      <c r="C28" s="142">
        <f t="shared" si="24"/>
        <v>321</v>
      </c>
      <c r="D28" s="142">
        <f t="shared" si="24"/>
        <v>318.5</v>
      </c>
      <c r="E28" s="142">
        <f t="shared" si="24"/>
        <v>360.5</v>
      </c>
      <c r="F28" s="142">
        <f t="shared" si="24"/>
        <v>358.5</v>
      </c>
      <c r="G28" s="142">
        <f t="shared" si="24"/>
        <v>384</v>
      </c>
      <c r="H28" s="142">
        <f t="shared" si="24"/>
        <v>377</v>
      </c>
      <c r="I28" s="142">
        <f t="shared" si="24"/>
        <v>455</v>
      </c>
      <c r="J28" s="142">
        <f t="shared" si="24"/>
        <v>441</v>
      </c>
      <c r="K28" s="142">
        <f t="shared" si="24"/>
        <v>434</v>
      </c>
      <c r="L28" s="143"/>
      <c r="M28" s="142">
        <f t="shared" ref="M28:AB28" si="25">M13+M17+M20+M24</f>
        <v>530.5</v>
      </c>
      <c r="N28" s="142">
        <f t="shared" si="25"/>
        <v>549.5</v>
      </c>
      <c r="O28" s="142">
        <f t="shared" si="25"/>
        <v>517.5</v>
      </c>
      <c r="P28" s="142">
        <f t="shared" si="25"/>
        <v>562</v>
      </c>
      <c r="Q28" s="142">
        <f t="shared" si="25"/>
        <v>613</v>
      </c>
      <c r="R28" s="142">
        <f t="shared" si="25"/>
        <v>600</v>
      </c>
      <c r="S28" s="142">
        <f t="shared" si="25"/>
        <v>571.5</v>
      </c>
      <c r="T28" s="142">
        <f t="shared" si="25"/>
        <v>542.5</v>
      </c>
      <c r="U28" s="142">
        <f t="shared" si="25"/>
        <v>540</v>
      </c>
      <c r="V28" s="142">
        <f t="shared" si="25"/>
        <v>488.5</v>
      </c>
      <c r="W28" s="142">
        <f t="shared" si="25"/>
        <v>506.5</v>
      </c>
      <c r="X28" s="142">
        <f t="shared" si="25"/>
        <v>538.5</v>
      </c>
      <c r="Y28" s="142">
        <f t="shared" si="25"/>
        <v>532</v>
      </c>
      <c r="Z28" s="142">
        <f t="shared" si="25"/>
        <v>517</v>
      </c>
      <c r="AA28" s="142">
        <f t="shared" si="25"/>
        <v>597</v>
      </c>
      <c r="AB28" s="142">
        <f t="shared" si="25"/>
        <v>593</v>
      </c>
      <c r="AC28" s="143"/>
      <c r="AD28" s="142">
        <f t="shared" ref="AD28:AO28" si="26">AD13+AD17+AD20+AD24</f>
        <v>531.5</v>
      </c>
      <c r="AE28" s="142">
        <f t="shared" si="26"/>
        <v>547</v>
      </c>
      <c r="AF28" s="142">
        <f t="shared" si="26"/>
        <v>587.5</v>
      </c>
      <c r="AG28" s="142">
        <f t="shared" si="26"/>
        <v>644.5</v>
      </c>
      <c r="AH28" s="142">
        <f t="shared" si="26"/>
        <v>651</v>
      </c>
      <c r="AI28" s="142">
        <f t="shared" si="26"/>
        <v>618</v>
      </c>
      <c r="AJ28" s="142">
        <f t="shared" si="26"/>
        <v>613</v>
      </c>
      <c r="AK28" s="142">
        <f t="shared" si="26"/>
        <v>610.5</v>
      </c>
      <c r="AL28" s="142">
        <f t="shared" si="26"/>
        <v>574</v>
      </c>
      <c r="AM28" s="142">
        <f t="shared" si="26"/>
        <v>451.5</v>
      </c>
      <c r="AN28" s="142">
        <f t="shared" si="26"/>
        <v>567</v>
      </c>
      <c r="AO28" s="142">
        <f t="shared" si="26"/>
        <v>601.5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2"/>
      <c r="C29" s="142"/>
      <c r="D29" s="142"/>
      <c r="E29" s="142">
        <f>B28+C28+D28+E28</f>
        <v>1265.5</v>
      </c>
      <c r="F29" s="142">
        <f t="shared" ref="F29:K29" si="27">C28+D28+E28+F28</f>
        <v>1358.5</v>
      </c>
      <c r="G29" s="142">
        <f t="shared" si="27"/>
        <v>1421.5</v>
      </c>
      <c r="H29" s="142">
        <f t="shared" si="27"/>
        <v>1480</v>
      </c>
      <c r="I29" s="142">
        <f t="shared" si="27"/>
        <v>1574.5</v>
      </c>
      <c r="J29" s="142">
        <f t="shared" si="27"/>
        <v>1657</v>
      </c>
      <c r="K29" s="142">
        <f t="shared" si="27"/>
        <v>1707</v>
      </c>
      <c r="L29" s="143"/>
      <c r="M29" s="142"/>
      <c r="N29" s="142"/>
      <c r="O29" s="142"/>
      <c r="P29" s="142">
        <f>M28+N28+O28+P28</f>
        <v>2159.5</v>
      </c>
      <c r="Q29" s="142">
        <f t="shared" ref="Q29:AB29" si="28">N28+O28+P28+Q28</f>
        <v>2242</v>
      </c>
      <c r="R29" s="142">
        <f t="shared" si="28"/>
        <v>2292.5</v>
      </c>
      <c r="S29" s="142">
        <f t="shared" si="28"/>
        <v>2346.5</v>
      </c>
      <c r="T29" s="142">
        <f t="shared" si="28"/>
        <v>2327</v>
      </c>
      <c r="U29" s="142">
        <f t="shared" si="28"/>
        <v>2254</v>
      </c>
      <c r="V29" s="142">
        <f t="shared" si="28"/>
        <v>2142.5</v>
      </c>
      <c r="W29" s="142">
        <f t="shared" si="28"/>
        <v>2077.5</v>
      </c>
      <c r="X29" s="142">
        <f t="shared" si="28"/>
        <v>2073.5</v>
      </c>
      <c r="Y29" s="142">
        <f t="shared" si="28"/>
        <v>2065.5</v>
      </c>
      <c r="Z29" s="142">
        <f t="shared" si="28"/>
        <v>2094</v>
      </c>
      <c r="AA29" s="142">
        <f t="shared" si="28"/>
        <v>2184.5</v>
      </c>
      <c r="AB29" s="142">
        <f t="shared" si="28"/>
        <v>2239</v>
      </c>
      <c r="AC29" s="143"/>
      <c r="AD29" s="142"/>
      <c r="AE29" s="142"/>
      <c r="AF29" s="142"/>
      <c r="AG29" s="142">
        <f>AD28+AE28+AF28+AG28</f>
        <v>2310.5</v>
      </c>
      <c r="AH29" s="142">
        <f t="shared" ref="AH29:AO29" si="29">AE28+AF28+AG28+AH28</f>
        <v>2430</v>
      </c>
      <c r="AI29" s="142">
        <f t="shared" si="29"/>
        <v>2501</v>
      </c>
      <c r="AJ29" s="142">
        <f t="shared" si="29"/>
        <v>2526.5</v>
      </c>
      <c r="AK29" s="142">
        <f t="shared" si="29"/>
        <v>2492.5</v>
      </c>
      <c r="AL29" s="142">
        <f t="shared" si="29"/>
        <v>2415.5</v>
      </c>
      <c r="AM29" s="142">
        <f t="shared" si="29"/>
        <v>2249</v>
      </c>
      <c r="AN29" s="142">
        <f t="shared" si="29"/>
        <v>2203</v>
      </c>
      <c r="AO29" s="142">
        <f t="shared" si="29"/>
        <v>2194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237"/>
      <c r="R31" s="237"/>
      <c r="S31" s="237"/>
      <c r="T31" s="237"/>
      <c r="U31" s="237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10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7:U27"/>
    <mergeCell ref="Q31:U31"/>
    <mergeCell ref="O8:S8"/>
    <mergeCell ref="AH8:AI8"/>
    <mergeCell ref="AJ8:AM8"/>
    <mergeCell ref="T12:U12"/>
    <mergeCell ref="T16:U16"/>
    <mergeCell ref="T19:U19"/>
    <mergeCell ref="T23:U23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SALIDA BVISTA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  <vt:lpstr>'SALIDA BVISTA'!Área_de_impresión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2016-10-26T15:24:42Z</cp:lastPrinted>
  <dcterms:created xsi:type="dcterms:W3CDTF">1998-04-02T13:38:56Z</dcterms:created>
  <dcterms:modified xsi:type="dcterms:W3CDTF">2020-12-04T14:33:57Z</dcterms:modified>
</cp:coreProperties>
</file>